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Nina\Desktop\SJEDNICE UV PP VELEBIT\2025 14. SJEDNICA UV\Točka 1\"/>
    </mc:Choice>
  </mc:AlternateContent>
  <xr:revisionPtr revIDLastSave="0" documentId="13_ncr:1_{8FF0625B-4EA3-4FFD-B93D-AE90AAB39809}" xr6:coauthVersionLast="47" xr6:coauthVersionMax="47" xr10:uidLastSave="{00000000-0000-0000-0000-000000000000}"/>
  <bookViews>
    <workbookView xWindow="-120" yWindow="-120" windowWidth="29040" windowHeight="15840" firstSheet="2" activeTab="6" xr2:uid="{00000000-000D-0000-FFFF-FFFF00000000}"/>
  </bookViews>
  <sheets>
    <sheet name="SAŽETAK" sheetId="1" r:id="rId1"/>
    <sheet name=" Račun prihoda i rashoda" sheetId="3" r:id="rId2"/>
    <sheet name="Prihodi i rashodi prema izvorim" sheetId="5" r:id="rId3"/>
    <sheet name="Rashodi prema funkcijskoj k " sheetId="8" r:id="rId4"/>
    <sheet name="Račun financiranja" sheetId="6" r:id="rId5"/>
    <sheet name="Račun fin prema izvorima f" sheetId="10" r:id="rId6"/>
    <sheet name="POSEBNI DIO" sheetId="7" r:id="rId7"/>
  </sheets>
  <definedNames>
    <definedName name="_xlnm.Print_Area" localSheetId="1">' Račun prihoda i rashoda'!$B:$K</definedName>
    <definedName name="_xlnm.Print_Area" localSheetId="6">'POSEBNI DIO'!$B:$F</definedName>
    <definedName name="_xlnm.Print_Area" localSheetId="2">'Prihodi i rashodi prema izvorim'!$B:$G</definedName>
    <definedName name="_xlnm.Print_Area" localSheetId="5">'Račun fin prema izvorima f'!$B:$G</definedName>
    <definedName name="_xlnm.Print_Area" localSheetId="4">'Račun financiranja'!$B:$K</definedName>
    <definedName name="_xlnm.Print_Area" localSheetId="3">'Rashodi prema funkcijskoj k '!$B:$G</definedName>
    <definedName name="_xlnm.Print_Area" localSheetId="0">SAŽETAK!$B:$K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8" i="7" l="1"/>
  <c r="E113" i="7"/>
  <c r="E114" i="7"/>
  <c r="E107" i="7"/>
  <c r="E103" i="7"/>
  <c r="E102" i="7" s="1"/>
  <c r="F106" i="7"/>
  <c r="E93" i="7"/>
  <c r="E89" i="7"/>
  <c r="E81" i="7"/>
  <c r="E79" i="7"/>
  <c r="E77" i="7"/>
  <c r="E58" i="7"/>
  <c r="E54" i="7"/>
  <c r="D57" i="7"/>
  <c r="D45" i="7"/>
  <c r="E57" i="7" l="1"/>
  <c r="F12" i="7" l="1"/>
  <c r="J14" i="3" l="1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I13" i="3"/>
  <c r="I12" i="3" s="1"/>
  <c r="J12" i="3" s="1"/>
  <c r="I16" i="3"/>
  <c r="I19" i="3"/>
  <c r="I22" i="3"/>
  <c r="I23" i="3"/>
  <c r="I26" i="3"/>
  <c r="I25" i="3" s="1"/>
  <c r="I28" i="3"/>
  <c r="I29" i="3"/>
  <c r="I32" i="3"/>
  <c r="I33" i="3"/>
  <c r="I36" i="3"/>
  <c r="I37" i="3"/>
  <c r="I86" i="3"/>
  <c r="I87" i="3"/>
  <c r="I90" i="3"/>
  <c r="I100" i="3"/>
  <c r="I103" i="3"/>
  <c r="I101" i="3"/>
  <c r="I98" i="3"/>
  <c r="I94" i="3"/>
  <c r="I91" i="3"/>
  <c r="I88" i="3"/>
  <c r="H43" i="3"/>
  <c r="G83" i="3"/>
  <c r="I81" i="3"/>
  <c r="I80" i="3" s="1"/>
  <c r="I84" i="3"/>
  <c r="I83" i="3" s="1"/>
  <c r="I73" i="3"/>
  <c r="I63" i="3"/>
  <c r="I56" i="3"/>
  <c r="I52" i="3"/>
  <c r="I49" i="3"/>
  <c r="I47" i="3"/>
  <c r="I45" i="3"/>
  <c r="J68" i="3"/>
  <c r="J69" i="3"/>
  <c r="J70" i="3"/>
  <c r="J71" i="3"/>
  <c r="J72" i="3"/>
  <c r="G37" i="3"/>
  <c r="G36" i="3" s="1"/>
  <c r="G33" i="3"/>
  <c r="G32" i="3" s="1"/>
  <c r="G29" i="3"/>
  <c r="G28" i="3" s="1"/>
  <c r="G26" i="3"/>
  <c r="G25" i="3" s="1"/>
  <c r="G23" i="3"/>
  <c r="G22" i="3" s="1"/>
  <c r="G19" i="3"/>
  <c r="G16" i="3"/>
  <c r="G13" i="3"/>
  <c r="G101" i="3"/>
  <c r="G100" i="3" s="1"/>
  <c r="G98" i="3"/>
  <c r="G94" i="3"/>
  <c r="G91" i="3"/>
  <c r="G88" i="3"/>
  <c r="G87" i="3" s="1"/>
  <c r="G84" i="3"/>
  <c r="G81" i="3"/>
  <c r="G80" i="3" s="1"/>
  <c r="G73" i="3"/>
  <c r="G63" i="3"/>
  <c r="G56" i="3"/>
  <c r="G52" i="3"/>
  <c r="G49" i="3"/>
  <c r="G47" i="3"/>
  <c r="G45" i="3"/>
  <c r="F11" i="7"/>
  <c r="D8" i="7"/>
  <c r="F14" i="7"/>
  <c r="E98" i="7"/>
  <c r="F96" i="7"/>
  <c r="F92" i="7"/>
  <c r="F70" i="7"/>
  <c r="F66" i="7"/>
  <c r="F61" i="7"/>
  <c r="E51" i="7"/>
  <c r="F51" i="7" s="1"/>
  <c r="E46" i="7"/>
  <c r="D44" i="7"/>
  <c r="E42" i="7"/>
  <c r="F42" i="7" s="1"/>
  <c r="E22" i="7"/>
  <c r="F22" i="7" s="1"/>
  <c r="E18" i="7"/>
  <c r="F18" i="7" s="1"/>
  <c r="D17" i="7"/>
  <c r="D16" i="7" s="1"/>
  <c r="F101" i="7"/>
  <c r="F56" i="7"/>
  <c r="F21" i="7"/>
  <c r="F20" i="7"/>
  <c r="F19" i="7"/>
  <c r="F10" i="7"/>
  <c r="E37" i="5"/>
  <c r="D37" i="5"/>
  <c r="G37" i="5" s="1"/>
  <c r="E35" i="5"/>
  <c r="G35" i="5" s="1"/>
  <c r="D35" i="5"/>
  <c r="C37" i="5"/>
  <c r="C35" i="5"/>
  <c r="E31" i="5"/>
  <c r="D31" i="5"/>
  <c r="C31" i="5"/>
  <c r="E29" i="5"/>
  <c r="D29" i="5"/>
  <c r="E27" i="5"/>
  <c r="D27" i="5"/>
  <c r="C29" i="5"/>
  <c r="C27" i="5"/>
  <c r="E24" i="5"/>
  <c r="D24" i="5"/>
  <c r="C24" i="5"/>
  <c r="G38" i="5"/>
  <c r="G36" i="5"/>
  <c r="F34" i="5"/>
  <c r="G33" i="5"/>
  <c r="F33" i="5"/>
  <c r="F32" i="5"/>
  <c r="G30" i="5"/>
  <c r="F30" i="5"/>
  <c r="G28" i="5"/>
  <c r="F28" i="5"/>
  <c r="F26" i="5"/>
  <c r="G25" i="5"/>
  <c r="F25" i="5"/>
  <c r="G21" i="5"/>
  <c r="G19" i="5"/>
  <c r="F17" i="5"/>
  <c r="G16" i="5"/>
  <c r="F16" i="5"/>
  <c r="F15" i="5"/>
  <c r="G13" i="5"/>
  <c r="F13" i="5"/>
  <c r="G11" i="5"/>
  <c r="F11" i="5"/>
  <c r="F9" i="5"/>
  <c r="G8" i="5"/>
  <c r="F8" i="5"/>
  <c r="E20" i="5"/>
  <c r="C20" i="5"/>
  <c r="D20" i="5"/>
  <c r="G20" i="5" s="1"/>
  <c r="E18" i="5"/>
  <c r="C18" i="5"/>
  <c r="D18" i="5"/>
  <c r="G18" i="5" s="1"/>
  <c r="E14" i="5"/>
  <c r="D14" i="5"/>
  <c r="C14" i="5"/>
  <c r="E12" i="5"/>
  <c r="D12" i="5"/>
  <c r="G12" i="5" s="1"/>
  <c r="C12" i="5"/>
  <c r="E10" i="5"/>
  <c r="D10" i="5"/>
  <c r="C10" i="5"/>
  <c r="E7" i="5"/>
  <c r="D7" i="5"/>
  <c r="C7" i="5"/>
  <c r="H86" i="3"/>
  <c r="H11" i="3"/>
  <c r="F98" i="7" l="1"/>
  <c r="E88" i="7"/>
  <c r="F46" i="7"/>
  <c r="E45" i="7"/>
  <c r="E44" i="7" s="1"/>
  <c r="F44" i="7" s="1"/>
  <c r="F107" i="7"/>
  <c r="F103" i="7"/>
  <c r="F57" i="7"/>
  <c r="F102" i="7"/>
  <c r="G31" i="5"/>
  <c r="F31" i="5"/>
  <c r="F29" i="5"/>
  <c r="G29" i="5"/>
  <c r="F27" i="5"/>
  <c r="G27" i="5"/>
  <c r="F24" i="5"/>
  <c r="E23" i="5"/>
  <c r="D23" i="5"/>
  <c r="G24" i="5"/>
  <c r="G14" i="5"/>
  <c r="F12" i="5"/>
  <c r="F10" i="5"/>
  <c r="G10" i="5"/>
  <c r="E6" i="5"/>
  <c r="F7" i="5"/>
  <c r="G7" i="5"/>
  <c r="D6" i="5"/>
  <c r="C6" i="5"/>
  <c r="I11" i="3"/>
  <c r="J13" i="3"/>
  <c r="C23" i="5"/>
  <c r="I51" i="3"/>
  <c r="I43" i="3" s="1"/>
  <c r="I42" i="3" s="1"/>
  <c r="E8" i="8" s="1"/>
  <c r="I44" i="3"/>
  <c r="J73" i="3"/>
  <c r="G44" i="3"/>
  <c r="G90" i="3"/>
  <c r="G86" i="3" s="1"/>
  <c r="G12" i="3"/>
  <c r="G11" i="3" s="1"/>
  <c r="G10" i="3" s="1"/>
  <c r="G51" i="3"/>
  <c r="G43" i="3" s="1"/>
  <c r="F14" i="5"/>
  <c r="F9" i="7"/>
  <c r="F105" i="7"/>
  <c r="F58" i="7"/>
  <c r="F94" i="7"/>
  <c r="D15" i="7"/>
  <c r="E17" i="7"/>
  <c r="F17" i="7" s="1"/>
  <c r="F100" i="7" l="1"/>
  <c r="F23" i="5"/>
  <c r="G23" i="5"/>
  <c r="J11" i="3"/>
  <c r="I10" i="3"/>
  <c r="G42" i="3"/>
  <c r="C8" i="8" s="1"/>
  <c r="C7" i="8" s="1"/>
  <c r="C6" i="8" s="1"/>
  <c r="F65" i="7"/>
  <c r="F45" i="7"/>
  <c r="E16" i="7"/>
  <c r="E15" i="7" s="1"/>
  <c r="F15" i="7" s="1"/>
  <c r="F16" i="7" l="1"/>
  <c r="E8" i="7"/>
  <c r="F13" i="7"/>
  <c r="J98" i="3"/>
  <c r="H14" i="1"/>
  <c r="J99" i="3"/>
  <c r="J97" i="3"/>
  <c r="J96" i="3"/>
  <c r="J95" i="3"/>
  <c r="J93" i="3"/>
  <c r="J92" i="3"/>
  <c r="J91" i="3"/>
  <c r="J89" i="3"/>
  <c r="J88" i="3"/>
  <c r="J85" i="3"/>
  <c r="H13" i="1"/>
  <c r="I26" i="1"/>
  <c r="H26" i="1"/>
  <c r="G26" i="1"/>
  <c r="I23" i="1"/>
  <c r="H23" i="1"/>
  <c r="G23" i="1"/>
  <c r="H42" i="3" l="1"/>
  <c r="D8" i="8" s="1"/>
  <c r="I14" i="1"/>
  <c r="J94" i="3"/>
  <c r="J90" i="3"/>
  <c r="G14" i="1"/>
  <c r="J84" i="3"/>
  <c r="I10" i="1"/>
  <c r="I12" i="1" s="1"/>
  <c r="G13" i="1" l="1"/>
  <c r="H15" i="1"/>
  <c r="I13" i="1" l="1"/>
  <c r="J14" i="1"/>
  <c r="H10" i="3" l="1"/>
  <c r="H10" i="1" s="1"/>
  <c r="H12" i="1" s="1"/>
  <c r="H16" i="1" s="1"/>
  <c r="K10" i="3" l="1"/>
  <c r="I15" i="1" l="1"/>
  <c r="I16" i="1" s="1"/>
  <c r="I27" i="1" s="1"/>
  <c r="G15" i="1"/>
  <c r="J55" i="3"/>
  <c r="K32" i="3"/>
  <c r="H27" i="1"/>
  <c r="J10" i="3" l="1"/>
  <c r="G10" i="1"/>
  <c r="G12" i="1" s="1"/>
  <c r="G16" i="1" s="1"/>
  <c r="G27" i="1" s="1"/>
  <c r="K24" i="1" l="1"/>
  <c r="J24" i="1"/>
  <c r="K16" i="1"/>
  <c r="J16" i="1"/>
  <c r="K15" i="1"/>
  <c r="J15" i="1"/>
  <c r="K14" i="1"/>
  <c r="K13" i="1"/>
  <c r="J13" i="1"/>
  <c r="K12" i="1"/>
  <c r="J12" i="1"/>
  <c r="K10" i="1"/>
  <c r="J10" i="1"/>
  <c r="F8" i="7"/>
  <c r="G8" i="8"/>
  <c r="F8" i="8"/>
  <c r="G7" i="8"/>
  <c r="F7" i="8"/>
  <c r="G6" i="8"/>
  <c r="F6" i="8"/>
  <c r="G6" i="5"/>
  <c r="F6" i="5"/>
  <c r="K100" i="3" l="1"/>
  <c r="K90" i="3"/>
  <c r="J87" i="3"/>
  <c r="K86" i="3"/>
  <c r="J86" i="3"/>
  <c r="K83" i="3"/>
  <c r="J83" i="3"/>
  <c r="J82" i="3"/>
  <c r="J81" i="3"/>
  <c r="K80" i="3"/>
  <c r="J80" i="3"/>
  <c r="J79" i="3"/>
  <c r="J78" i="3"/>
  <c r="J77" i="3"/>
  <c r="J76" i="3"/>
  <c r="J75" i="3"/>
  <c r="J74" i="3"/>
  <c r="J67" i="3"/>
  <c r="J66" i="3"/>
  <c r="J65" i="3"/>
  <c r="J64" i="3"/>
  <c r="J63" i="3"/>
  <c r="J62" i="3"/>
  <c r="J61" i="3"/>
  <c r="J60" i="3"/>
  <c r="J59" i="3"/>
  <c r="J58" i="3"/>
  <c r="J57" i="3"/>
  <c r="J56" i="3"/>
  <c r="J54" i="3"/>
  <c r="J53" i="3"/>
  <c r="J52" i="3"/>
  <c r="K51" i="3"/>
  <c r="J51" i="3"/>
  <c r="J50" i="3"/>
  <c r="J49" i="3"/>
  <c r="J48" i="3"/>
  <c r="J47" i="3"/>
  <c r="J46" i="3"/>
  <c r="J45" i="3"/>
  <c r="K44" i="3"/>
  <c r="J44" i="3"/>
  <c r="K43" i="3"/>
  <c r="J43" i="3"/>
  <c r="K42" i="3"/>
  <c r="J42" i="3"/>
  <c r="K36" i="3"/>
  <c r="K28" i="3"/>
  <c r="K25" i="3"/>
  <c r="K22" i="3"/>
  <c r="K12" i="3"/>
  <c r="K11" i="3"/>
  <c r="K26" i="1"/>
  <c r="J26" i="1"/>
  <c r="J25" i="1"/>
  <c r="K25" i="1" l="1"/>
</calcChain>
</file>

<file path=xl/sharedStrings.xml><?xml version="1.0" encoding="utf-8"?>
<sst xmlns="http://schemas.openxmlformats.org/spreadsheetml/2006/main" count="404" uniqueCount="240">
  <si>
    <t>PRIHODI UKUPNO</t>
  </si>
  <si>
    <t>RASHODI UKUPNO</t>
  </si>
  <si>
    <t>RAZLIKA - VIŠAK / MANJAK</t>
  </si>
  <si>
    <t>BROJČANA OZNAKA I NAZIV</t>
  </si>
  <si>
    <t>Primici od financijske imovine i zaduživanja</t>
  </si>
  <si>
    <t>Izdaci za financijsku imovinu i otplate zajmova</t>
  </si>
  <si>
    <t>II. POSEBNI DIO</t>
  </si>
  <si>
    <t>I. OPĆI DIO</t>
  </si>
  <si>
    <t>PRIJENOS SREDSTAVA IZ PRETHODNE GODINE</t>
  </si>
  <si>
    <t xml:space="preserve"> Prihodi od prodaje proizvoda i robe te pruženih usluga i prihodi od donacija</t>
  </si>
  <si>
    <t>1 Opći prihodi i primici</t>
  </si>
  <si>
    <t>11 Opći prihodi i primici</t>
  </si>
  <si>
    <t>12 Sredstva učešća za pomoći</t>
  </si>
  <si>
    <t>3 Vlastiti prihodi</t>
  </si>
  <si>
    <t>31 Vlastiti prihodi</t>
  </si>
  <si>
    <t>INDEKS</t>
  </si>
  <si>
    <t>7 PRIHODI OD PRODAJE NEFINANCIJSKE IMOVINE</t>
  </si>
  <si>
    <t>6 PRIHODI POSLOVANJA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</si>
  <si>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</si>
  <si>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</si>
  <si>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</si>
  <si>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</si>
  <si>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Plaće za redovan rad</t>
  </si>
  <si>
    <t>Službena putovanja</t>
  </si>
  <si>
    <t xml:space="preserve">IZVJEŠTAJ O PRIHODIMA I RASHODIMA PREMA EKONOMSKOJ KLASIFIKACIJI </t>
  </si>
  <si>
    <t>IZVJEŠTAJ O PRIHODIMA I RASHODIMA PREMA IZVORIMA FINANCIRANJA</t>
  </si>
  <si>
    <t>IZVJEŠTAJ O RASHODIMA PREMA FUNKCIJSKOJ KLASIFIKACIJI</t>
  </si>
  <si>
    <t xml:space="preserve">IZVJEŠTAJ RAČUNA FINANCIRANJA PREMA EKONOMSKOJ KLASIFIKACIJI </t>
  </si>
  <si>
    <t>IZVJEŠTAJ RAČUNA FINANCIRANJA PREMA IZVORIMA FINANCIRANJA</t>
  </si>
  <si>
    <t>UKUPNO PRIMICI</t>
  </si>
  <si>
    <t xml:space="preserve">UKUPNO IZDACI </t>
  </si>
  <si>
    <t>UKUPNO RASHODI</t>
  </si>
  <si>
    <t>UKUPNO PRIHODI</t>
  </si>
  <si>
    <t>INDEKS**</t>
  </si>
  <si>
    <t>RAZLIKA PRIMITAKA I IZDATAKA</t>
  </si>
  <si>
    <t>IZVORNI PLAN ILI REBALANS 2023.*</t>
  </si>
  <si>
    <t>SAŽETAK  RAČUNA PRIHODA I RASHODA I RAČUNA FINANCIRANJA</t>
  </si>
  <si>
    <t xml:space="preserve"> RAČUN FINANCIRANJA</t>
  </si>
  <si>
    <t xml:space="preserve"> RAČUN PRIHODA I RASHODA </t>
  </si>
  <si>
    <t>IZVJEŠTAJ PO PROGRAMSKOJ KLASIFIKACIJI</t>
  </si>
  <si>
    <t>PRIJENOS SREDSTAVA U SLJEDEĆE RAZDOBLJE</t>
  </si>
  <si>
    <t>SAŽETAK RAČUNA FINANCIRANJA</t>
  </si>
  <si>
    <t xml:space="preserve">NETO FINANCIRANJE </t>
  </si>
  <si>
    <t xml:space="preserve">VIŠAK/MANJAK + NETO FINANCIRANJE </t>
  </si>
  <si>
    <t>SAŽETAK RAČUNA PRIHODA I RASHODA</t>
  </si>
  <si>
    <t>5=4/2*100</t>
  </si>
  <si>
    <t>6=4/3*100</t>
  </si>
  <si>
    <t>4=3/2*100</t>
  </si>
  <si>
    <t/>
  </si>
  <si>
    <t xml:space="preserve"> Prihodi poslovanja</t>
  </si>
  <si>
    <t xml:space="preserve"> Prihodi od prodaje proizvoda i robe te pruženih usluga</t>
  </si>
  <si>
    <t xml:space="preserve"> Pomoći iz inozemstva i od subjekata unutar općeg proračuna</t>
  </si>
  <si>
    <t xml:space="preserve"> Pomoći od međunarodnih organizacija te institucija i tijela EU</t>
  </si>
  <si>
    <t xml:space="preserve"> Tekuće pomoći od institucija i tijela  EU</t>
  </si>
  <si>
    <t xml:space="preserve"> Kapitalne pomoći od institucija i tijela  EU</t>
  </si>
  <si>
    <t xml:space="preserve"> Pomoći od izvanproračunskih korisnika</t>
  </si>
  <si>
    <t xml:space="preserve"> Tekuće pomoći od izvanproračunskih korisnika</t>
  </si>
  <si>
    <t xml:space="preserve"> Kapitalne pomoći od izvanproračunskih korisnika</t>
  </si>
  <si>
    <t xml:space="preserve"> Prihodi od imovine</t>
  </si>
  <si>
    <t xml:space="preserve"> Prihodi od financijske imovine</t>
  </si>
  <si>
    <t xml:space="preserve"> Kamate na oročena sredstva i depozite po viđenju</t>
  </si>
  <si>
    <t xml:space="preserve"> Prihodi od prodaje proizvoda i robe</t>
  </si>
  <si>
    <t xml:space="preserve"> Prihodi od upravnih i administrativnih pristojbi, pristojbi po posebnim propisima i naknada</t>
  </si>
  <si>
    <t xml:space="preserve"> Prihodi po posebnim propisima</t>
  </si>
  <si>
    <t xml:space="preserve"> Ostali nespomenuti prihodi</t>
  </si>
  <si>
    <t xml:space="preserve"> Prihodi od pruženih usluga</t>
  </si>
  <si>
    <t xml:space="preserve"> Prijenosi između proračunskih korisnika istog proračuna</t>
  </si>
  <si>
    <t xml:space="preserve"> Tekući prijenosi između proračunskih korisnika istog proračuna</t>
  </si>
  <si>
    <t xml:space="preserve"> Kapitalni prijenosi između proračunskih korisnika istog proračuna</t>
  </si>
  <si>
    <t xml:space="preserve"> Prihodi iz nadležnog proračuna i od HZZO-a temeljem ugovornih obveza</t>
  </si>
  <si>
    <t xml:space="preserve"> Prihodi iz nadležnog proračuna za financiranje redovne djelatnosti proračunskih korisnika</t>
  </si>
  <si>
    <t xml:space="preserve"> Prihodi iz nadležnog proračuna za financiranje rashoda poslovanja</t>
  </si>
  <si>
    <t xml:space="preserve"> Prihodi iz nadležnog proračuna za financiranje rashoda za nabavu nefinancijske imovine</t>
  </si>
  <si>
    <t xml:space="preserve"> Kazne, upravne mjere i ostali prihodi</t>
  </si>
  <si>
    <t xml:space="preserve"> Ostali prihodi</t>
  </si>
  <si>
    <t xml:space="preserve"> Rashodi poslovanja</t>
  </si>
  <si>
    <t xml:space="preserve"> Rashodi za zaposlene</t>
  </si>
  <si>
    <t xml:space="preserve"> Plaće (Bruto)</t>
  </si>
  <si>
    <t xml:space="preserve"> Plaće za redovan rad</t>
  </si>
  <si>
    <t xml:space="preserve"> Ostali rashodi za zaposlene</t>
  </si>
  <si>
    <t xml:space="preserve"> Doprinosi na plaće</t>
  </si>
  <si>
    <t xml:space="preserve"> Doprinosi za obvezno zdravstveno osiguranje</t>
  </si>
  <si>
    <t xml:space="preserve"> Materijalni rashodi</t>
  </si>
  <si>
    <t xml:space="preserve"> Naknade troškova zaposlenima</t>
  </si>
  <si>
    <t xml:space="preserve"> Službena putovanja</t>
  </si>
  <si>
    <t xml:space="preserve"> Naknade za prijevoz, za rad na terenu i odvojeni život</t>
  </si>
  <si>
    <t xml:space="preserve"> Stručno usavršavanje zaposlenika</t>
  </si>
  <si>
    <t xml:space="preserve"> Rashodi za materijal i energiju</t>
  </si>
  <si>
    <t xml:space="preserve"> Uredski materijal i ostali materijalni rashodi</t>
  </si>
  <si>
    <t xml:space="preserve"> Materijal i sirovine</t>
  </si>
  <si>
    <t xml:space="preserve"> Energija</t>
  </si>
  <si>
    <t xml:space="preserve"> Rashodi za usluge</t>
  </si>
  <si>
    <t xml:space="preserve"> Usluge telefona, pošte i prijevoza</t>
  </si>
  <si>
    <t xml:space="preserve"> Usluge tekućeg i investicijskog održavanja</t>
  </si>
  <si>
    <t xml:space="preserve"> Usluge promidžbe i informiranja</t>
  </si>
  <si>
    <t xml:space="preserve"> Materijal i dijelovi za tekuće i investicijsko održavanje</t>
  </si>
  <si>
    <t xml:space="preserve"> Komunalne usluge</t>
  </si>
  <si>
    <t xml:space="preserve"> Financijski rashodi</t>
  </si>
  <si>
    <t xml:space="preserve"> Ostali financijski rashodi</t>
  </si>
  <si>
    <t xml:space="preserve"> Bankarske usluge i usluge platnog prometa</t>
  </si>
  <si>
    <t xml:space="preserve"> Rashodi za nabavu nefinancijske imovine</t>
  </si>
  <si>
    <t xml:space="preserve"> Rashodi za nabavu neproizvedene dugotrajne imovine</t>
  </si>
  <si>
    <t xml:space="preserve"> Nematerijalna imovina</t>
  </si>
  <si>
    <t xml:space="preserve"> Rashodi za nabavu proizvedene dugotrajne imovine</t>
  </si>
  <si>
    <t xml:space="preserve"> Građevinski objekti</t>
  </si>
  <si>
    <t xml:space="preserve"> Poslovni objekti</t>
  </si>
  <si>
    <t xml:space="preserve"> Ostali građevinski objekti</t>
  </si>
  <si>
    <t xml:space="preserve"> Postrojenja i oprema</t>
  </si>
  <si>
    <t xml:space="preserve"> Uredska oprema i namještaj</t>
  </si>
  <si>
    <t xml:space="preserve"> Oprema za održavanje i zaštitu</t>
  </si>
  <si>
    <t xml:space="preserve"> Prijevozna sredstva</t>
  </si>
  <si>
    <t xml:space="preserve"> Prijevozna sredstva u cestovnom prometu</t>
  </si>
  <si>
    <t xml:space="preserve"> Sitni inventar i auto gume</t>
  </si>
  <si>
    <t xml:space="preserve"> Zakupnine i najamnine</t>
  </si>
  <si>
    <t xml:space="preserve"> Rashodi za dodatna ulaganja na nefinancijskoj imovini</t>
  </si>
  <si>
    <t xml:space="preserve"> Dodatna ulaganja na građevinskim objektima</t>
  </si>
  <si>
    <t xml:space="preserve"> Pomoći dane u inozemstvo i unutar općeg proračuna</t>
  </si>
  <si>
    <t xml:space="preserve"> Službena, radna i zaštitna odjeća i obuća</t>
  </si>
  <si>
    <t xml:space="preserve"> Intelektualne i osobne usluge</t>
  </si>
  <si>
    <t xml:space="preserve"> Uređaji, strojevi i oprema za ostale namjene</t>
  </si>
  <si>
    <t xml:space="preserve"> Računalne usluge</t>
  </si>
  <si>
    <t xml:space="preserve"> Ostale usluge</t>
  </si>
  <si>
    <t xml:space="preserve"> Ostali nespomenuti rashodi poslovanja</t>
  </si>
  <si>
    <t xml:space="preserve"> Naknade za rad predstavničkih i izvršnih tijela, povjerenstava i slično</t>
  </si>
  <si>
    <t xml:space="preserve"> Premije osiguranja</t>
  </si>
  <si>
    <t xml:space="preserve"> Reprezentacija</t>
  </si>
  <si>
    <t xml:space="preserve"> Članarine i norme</t>
  </si>
  <si>
    <t xml:space="preserve"> Pristojbe i naknade</t>
  </si>
  <si>
    <t>4 Prihodi za posebne namjene</t>
  </si>
  <si>
    <t>43 Ostali prihodi za posebne namjene</t>
  </si>
  <si>
    <t>5 Pomoći</t>
  </si>
  <si>
    <t>51 Pomoći EU</t>
  </si>
  <si>
    <t>52 Ostale pomoći</t>
  </si>
  <si>
    <t>56 Fondovi EU</t>
  </si>
  <si>
    <t>6 Donacije</t>
  </si>
  <si>
    <t>61 Donacije</t>
  </si>
  <si>
    <t>7 Prihodi od prodaje ili zamjene nefinancijske  imovine i naknade s naslova osiguranja</t>
  </si>
  <si>
    <t>71 Prihodi od prodaje ili zamjene nefinancijske  imovine i naknade s naslova osiguranja</t>
  </si>
  <si>
    <t>05 Zaštita okoliša</t>
  </si>
  <si>
    <t>054 Zaštita bioraznolikosti i krajolika</t>
  </si>
  <si>
    <t>3401</t>
  </si>
  <si>
    <t>Program: Zaštita prirode</t>
  </si>
  <si>
    <t>A779000</t>
  </si>
  <si>
    <t>Aktivnost: ADMINISTRACIJA I UPRAVLJANJE</t>
  </si>
  <si>
    <t>3111</t>
  </si>
  <si>
    <t>Ostali rashodi za zaposlene</t>
  </si>
  <si>
    <t>3121</t>
  </si>
  <si>
    <t>3132</t>
  </si>
  <si>
    <t>Doprinosi za obvezno zdravstveno osiguranje</t>
  </si>
  <si>
    <t>3211</t>
  </si>
  <si>
    <t>3212</t>
  </si>
  <si>
    <t>Naknade za prijevoz, za rad na terenu i odvojeni život</t>
  </si>
  <si>
    <t>3213</t>
  </si>
  <si>
    <t>Stručno usavršavanje zaposlenika</t>
  </si>
  <si>
    <t>3221</t>
  </si>
  <si>
    <t>Uredski materijal i ostali materijalni rashodi</t>
  </si>
  <si>
    <t>3223</t>
  </si>
  <si>
    <t>Energija</t>
  </si>
  <si>
    <t>3224</t>
  </si>
  <si>
    <t>Materijal i dijelovi za tekuće i investicijsko održavanje</t>
  </si>
  <si>
    <t>3225</t>
  </si>
  <si>
    <t>Sitni inventar i auto gume</t>
  </si>
  <si>
    <t>3231</t>
  </si>
  <si>
    <t>Usluge telefona, pošte i prijevoza</t>
  </si>
  <si>
    <t>3232</t>
  </si>
  <si>
    <t>Usluge tekućeg i investicijskog održavanja</t>
  </si>
  <si>
    <t>3233</t>
  </si>
  <si>
    <t>Usluge promidžbe i informiranja</t>
  </si>
  <si>
    <t>3234</t>
  </si>
  <si>
    <t>Komunalne usluge</t>
  </si>
  <si>
    <t>3237</t>
  </si>
  <si>
    <t>Intelektualne i osobne usluge</t>
  </si>
  <si>
    <t>3238</t>
  </si>
  <si>
    <t>Računalne usluge</t>
  </si>
  <si>
    <t>3239</t>
  </si>
  <si>
    <t>Ostale usluge</t>
  </si>
  <si>
    <t>Ostali nespomenuti rashodi poslovanja</t>
  </si>
  <si>
    <t>3291</t>
  </si>
  <si>
    <t>Naknade za rad predstavničkih i izvršnih tijela, povjerenstava i slično</t>
  </si>
  <si>
    <t>3292</t>
  </si>
  <si>
    <t>Premije osiguranja</t>
  </si>
  <si>
    <t>3294</t>
  </si>
  <si>
    <t>Članarine i norme</t>
  </si>
  <si>
    <t>3295</t>
  </si>
  <si>
    <t>Pristojbe i naknade</t>
  </si>
  <si>
    <t>3431</t>
  </si>
  <si>
    <t>Bankarske usluge i usluge platnog prometa</t>
  </si>
  <si>
    <t>A779021</t>
  </si>
  <si>
    <t>Aktivnost: ZAŠTITA PRIRODE</t>
  </si>
  <si>
    <t>Oprema za održavanje i zaštitu</t>
  </si>
  <si>
    <t>A779047</t>
  </si>
  <si>
    <t>Aktivnost: ADMINISTRACIJA I UPRAVLJANJE (IZ EVIDENCIJSKIH PRIHODA)</t>
  </si>
  <si>
    <t>Reprezentacija</t>
  </si>
  <si>
    <t>Materijal i sirovine</t>
  </si>
  <si>
    <t>Tekući prijenosi između proračunskih korisnika istog proračuna</t>
  </si>
  <si>
    <t>Dodatna ulaganja na građevinskim objektima</t>
  </si>
  <si>
    <t>Javna ustanova PARK PRIRODE VELEBIT</t>
  </si>
  <si>
    <t xml:space="preserve"> Opći prihodi i primici</t>
  </si>
  <si>
    <t xml:space="preserve"> Vlastiti prihodi</t>
  </si>
  <si>
    <t xml:space="preserve"> Ostale pomoći</t>
  </si>
  <si>
    <t xml:space="preserve"> Ostali prihodi za posebne namjene</t>
  </si>
  <si>
    <t>Rashodi za zaposlene</t>
  </si>
  <si>
    <t>Materijalni rashodi</t>
  </si>
  <si>
    <t>Financijski rashodi</t>
  </si>
  <si>
    <t>Rashodi za nabavu proizvedene dugotrajne imovine</t>
  </si>
  <si>
    <t>Pomoći dane u inozemstvo i unutar općeg proračuna</t>
  </si>
  <si>
    <t xml:space="preserve"> - </t>
  </si>
  <si>
    <t xml:space="preserve">OSTVARENJE/ IZVRŠENJE 
1.-12.2022. </t>
  </si>
  <si>
    <t xml:space="preserve">OSTVARENJE/ IZVRŠENJE 
1.-12.2023. </t>
  </si>
  <si>
    <t xml:space="preserve"> IZVRŠENJE 
1.-12.2023. </t>
  </si>
  <si>
    <t>Uređaji, strojevi i oprema za ostale namjene</t>
  </si>
  <si>
    <t xml:space="preserve">OSTVARENJE/IZVRŠENJE 
1.-12.2023. </t>
  </si>
  <si>
    <t xml:space="preserve">* Opći i posebni dio godišnjeg izvještaja o izvršenju proračuna sadrži samo izvorni plan ako od donošenja proračuna nije bilo izmjena i dopuna niti izvršenih preraspodjela odnosno izvorni plan i tekući plan ako je od donošenja proračuna bilo naknadno izvršenih preraspodjela.  
Opći i posebni dio godišnjeg izvještaja o izvršenju proračuna sadrži rebalans ako je od donošenja proračuna bilo izmjena i dopuna, odnosno rebalans i tekući plan ako je od izmjena i dopuna proračuna bilo naknadno izvršenih preraspodjela. </t>
  </si>
  <si>
    <t>IZVORNI PLAN ILI REBALANS 2024.*</t>
  </si>
  <si>
    <t xml:space="preserve">OSTVARENJE/ IZVRŠENJE 
1.-12.2024. </t>
  </si>
  <si>
    <t>Zdravstvene i veterinarske usluge</t>
  </si>
  <si>
    <t>Ostala prava</t>
  </si>
  <si>
    <t xml:space="preserve"> Dodatna ulaganja na postrojenjima i opremi</t>
  </si>
  <si>
    <t>Dodatna ulaganja na postrojenjima i opremi</t>
  </si>
  <si>
    <t xml:space="preserve">OSTVARENJE/IZVRŠENJE 
1.-12.2024. </t>
  </si>
  <si>
    <t>GODIŠNJI IZVJEŠTAJ O IZVRŠENJU FINANCIJSKOG PLANA JAVNE USTANOVE PARK PRIRODE VELEBIT ZA 2024. GODINU</t>
  </si>
  <si>
    <t>Napomena : Iznosi u stupcima "OSTVARENJE/IZVRŠENJE 1.-12.2023." i "OSTVARENJE/IZVRŠENJE 1.-12. 2024." iskazuju se na dvije decimale.</t>
  </si>
  <si>
    <t xml:space="preserve">** AKO Opći i Posebni dio godišnjeg izvještaja ne sadrži "TEKUĆI PLAN 2024.", "INDEKS"("OSTVARENJE/IZVRŠENJE 1.-12.2024."/"TEKUĆI PLAN 2024.") iskazuje se kao "OSTVARENJE/IZVRŠENJE 1.-12.2024."/"IZVORNI PLAN 2024." ODNOSNO "REBALANS 2024." </t>
  </si>
  <si>
    <t xml:space="preserve"> IZVRŠENJE 
1.-12.2024. </t>
  </si>
  <si>
    <t>Pomoći EU</t>
  </si>
  <si>
    <t>Fondovi EU</t>
  </si>
  <si>
    <t>Uređaji,strojevi i oprema za osobne namjene</t>
  </si>
  <si>
    <t>Rashodi za dodatna ulaganja na nefinancijsku imovinu</t>
  </si>
  <si>
    <t xml:space="preserve">Stručno usavršavanje zaposlenika </t>
  </si>
  <si>
    <t>Poslovni objekti</t>
  </si>
  <si>
    <t>Uredska oprema i namještaj</t>
  </si>
  <si>
    <t>Rashodi za dodatna ulaganja na nefinacijskoj imovini</t>
  </si>
  <si>
    <t>Ostali prihodi za posebne namjene</t>
  </si>
  <si>
    <t>Plaća za redovan rad</t>
  </si>
  <si>
    <t>Naknada za prijevoz, za rad na terenu i odvojeni život</t>
  </si>
  <si>
    <t>Ostale pomoći</t>
  </si>
  <si>
    <t>Rashodi za dodatna ulaganja na nefinancijskoj imovini</t>
  </si>
  <si>
    <t>K779040</t>
  </si>
  <si>
    <t>Operativni program konkurentnost i kohezija, Prioritet 6-Povećanje privlačnosti, edukacijskog kapaciteta i održivog upravljanja odredištima kulturne baštine</t>
  </si>
  <si>
    <t xml:space="preserve">Službena, radna i zaštitna odjeća i obuća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</si>
</sst>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b/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color theme="1"/>
      <name val="Arial"/>
      <family val="2"/>
    </font>
    <font>
      <b/>
      <sz val="11"/>
      <name val="Calibri"/>
      <family val="2"/>
      <charset val="238"/>
      <scheme val="minor"/>
    </font>
    <font>
      <b/>
      <i/>
      <sz val="10"/>
      <color indexed="8"/>
      <name val="Arial"/>
      <family val="2"/>
      <charset val="238"/>
    </font>
    <font>
      <b/>
      <i/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3" fillId="0" borderId="0"/>
  </cellStyleXfs>
  <cellXfs count="161">
    <xf numFmtId="0" fontId="0" fillId="0" borderId="0" xfId="0"/>
    <xf numFmtId="0" fontId="3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right"/>
    </xf>
    <xf numFmtId="0" fontId="9" fillId="2" borderId="3" xfId="0" applyFont="1" applyFill="1" applyBorder="1" applyAlignment="1">
      <alignment horizontal="left" vertical="center" wrapText="1"/>
    </xf>
    <xf numFmtId="0" fontId="7" fillId="2" borderId="3" xfId="0" quotePrefix="1" applyFont="1" applyFill="1" applyBorder="1" applyAlignment="1">
      <alignment horizontal="left" vertical="center"/>
    </xf>
    <xf numFmtId="0" fontId="8" fillId="2" borderId="3" xfId="0" quotePrefix="1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/>
    </xf>
    <xf numFmtId="0" fontId="8" fillId="2" borderId="3" xfId="0" quotePrefix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3" xfId="0" quotePrefix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vertical="center"/>
    </xf>
    <xf numFmtId="0" fontId="8" fillId="2" borderId="3" xfId="0" quotePrefix="1" applyFont="1" applyFill="1" applyBorder="1" applyAlignment="1">
      <alignment horizontal="left" vertical="center" wrapText="1" indent="1"/>
    </xf>
    <xf numFmtId="0" fontId="8" fillId="2" borderId="3" xfId="0" applyFont="1" applyFill="1" applyBorder="1" applyAlignment="1">
      <alignment horizontal="left" vertical="center" indent="1"/>
    </xf>
    <xf numFmtId="0" fontId="8" fillId="2" borderId="3" xfId="0" applyFont="1" applyFill="1" applyBorder="1" applyAlignment="1">
      <alignment horizontal="left" vertical="center" wrapText="1" indent="1"/>
    </xf>
    <xf numFmtId="0" fontId="7" fillId="2" borderId="3" xfId="0" quotePrefix="1" applyFont="1" applyFill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3" xfId="0" quotePrefix="1" applyFont="1" applyBorder="1" applyAlignment="1">
      <alignment horizontal="center" vertical="center" wrapText="1"/>
    </xf>
    <xf numFmtId="0" fontId="0" fillId="0" borderId="3" xfId="0" applyBorder="1"/>
    <xf numFmtId="0" fontId="13" fillId="0" borderId="5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5" fillId="2" borderId="3" xfId="0" applyFont="1" applyFill="1" applyBorder="1" applyAlignment="1">
      <alignment horizontal="center" vertical="center" wrapText="1"/>
    </xf>
    <xf numFmtId="0" fontId="15" fillId="0" borderId="3" xfId="0" quotePrefix="1" applyFont="1" applyBorder="1" applyAlignment="1">
      <alignment horizontal="center" vertical="center" wrapText="1"/>
    </xf>
    <xf numFmtId="0" fontId="15" fillId="0" borderId="3" xfId="0" quotePrefix="1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0" fillId="3" borderId="0" xfId="0" applyFill="1"/>
    <xf numFmtId="0" fontId="15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7" fillId="0" borderId="0" xfId="0" applyFont="1"/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4" fontId="3" fillId="2" borderId="3" xfId="0" applyNumberFormat="1" applyFont="1" applyFill="1" applyBorder="1" applyAlignment="1">
      <alignment horizontal="right"/>
    </xf>
    <xf numFmtId="4" fontId="0" fillId="0" borderId="3" xfId="0" applyNumberFormat="1" applyBorder="1"/>
    <xf numFmtId="4" fontId="19" fillId="0" borderId="3" xfId="0" applyNumberFormat="1" applyFont="1" applyBorder="1"/>
    <xf numFmtId="4" fontId="21" fillId="0" borderId="3" xfId="0" applyNumberFormat="1" applyFont="1" applyBorder="1"/>
    <xf numFmtId="4" fontId="20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vertical="center" wrapText="1"/>
    </xf>
    <xf numFmtId="4" fontId="6" fillId="2" borderId="3" xfId="0" applyNumberFormat="1" applyFont="1" applyFill="1" applyBorder="1" applyAlignment="1">
      <alignment horizontal="right"/>
    </xf>
    <xf numFmtId="4" fontId="22" fillId="0" borderId="3" xfId="0" applyNumberFormat="1" applyFont="1" applyBorder="1"/>
    <xf numFmtId="0" fontId="9" fillId="2" borderId="3" xfId="0" quotePrefix="1" applyFont="1" applyFill="1" applyBorder="1" applyAlignment="1">
      <alignment horizontal="left" vertical="center" wrapText="1"/>
    </xf>
    <xf numFmtId="0" fontId="1" fillId="0" borderId="0" xfId="0" applyFont="1"/>
    <xf numFmtId="4" fontId="23" fillId="0" borderId="3" xfId="0" applyNumberFormat="1" applyFont="1" applyBorder="1"/>
    <xf numFmtId="0" fontId="22" fillId="0" borderId="0" xfId="0" applyFont="1" applyAlignment="1">
      <alignment vertical="top" wrapText="1"/>
    </xf>
    <xf numFmtId="0" fontId="19" fillId="0" borderId="0" xfId="0" applyFont="1"/>
    <xf numFmtId="4" fontId="24" fillId="0" borderId="3" xfId="0" applyNumberFormat="1" applyFont="1" applyBorder="1"/>
    <xf numFmtId="0" fontId="3" fillId="2" borderId="3" xfId="0" applyFont="1" applyFill="1" applyBorder="1" applyAlignment="1">
      <alignment vertical="center" wrapText="1"/>
    </xf>
    <xf numFmtId="4" fontId="6" fillId="2" borderId="3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4" fontId="3" fillId="2" borderId="3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6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 wrapText="1"/>
    </xf>
    <xf numFmtId="4" fontId="20" fillId="2" borderId="3" xfId="0" applyNumberFormat="1" applyFont="1" applyFill="1" applyBorder="1" applyAlignment="1">
      <alignment horizontal="right" vertical="center"/>
    </xf>
    <xf numFmtId="0" fontId="26" fillId="0" borderId="0" xfId="0" applyFont="1" applyAlignment="1">
      <alignment vertical="center"/>
    </xf>
    <xf numFmtId="0" fontId="26" fillId="0" borderId="0" xfId="0" applyFont="1"/>
    <xf numFmtId="4" fontId="6" fillId="0" borderId="3" xfId="0" applyNumberFormat="1" applyFont="1" applyBorder="1" applyAlignment="1">
      <alignment horizontal="right"/>
    </xf>
    <xf numFmtId="4" fontId="6" fillId="3" borderId="3" xfId="0" applyNumberFormat="1" applyFont="1" applyFill="1" applyBorder="1" applyAlignment="1">
      <alignment horizontal="right"/>
    </xf>
    <xf numFmtId="4" fontId="6" fillId="0" borderId="3" xfId="0" applyNumberFormat="1" applyFont="1" applyBorder="1" applyAlignment="1">
      <alignment horizontal="right" wrapText="1"/>
    </xf>
    <xf numFmtId="4" fontId="6" fillId="3" borderId="3" xfId="0" applyNumberFormat="1" applyFont="1" applyFill="1" applyBorder="1" applyAlignment="1">
      <alignment horizontal="right" wrapText="1"/>
    </xf>
    <xf numFmtId="4" fontId="9" fillId="0" borderId="3" xfId="0" applyNumberFormat="1" applyFont="1" applyBorder="1" applyAlignment="1">
      <alignment vertical="center"/>
    </xf>
    <xf numFmtId="4" fontId="9" fillId="3" borderId="3" xfId="0" applyNumberFormat="1" applyFont="1" applyFill="1" applyBorder="1" applyAlignment="1">
      <alignment vertical="center"/>
    </xf>
    <xf numFmtId="4" fontId="9" fillId="0" borderId="3" xfId="0" applyNumberFormat="1" applyFont="1" applyBorder="1" applyAlignment="1">
      <alignment vertical="center" wrapText="1"/>
    </xf>
    <xf numFmtId="4" fontId="5" fillId="3" borderId="3" xfId="0" applyNumberFormat="1" applyFont="1" applyFill="1" applyBorder="1" applyAlignment="1">
      <alignment horizontal="right"/>
    </xf>
    <xf numFmtId="4" fontId="9" fillId="0" borderId="3" xfId="0" applyNumberFormat="1" applyFont="1" applyBorder="1" applyAlignment="1">
      <alignment horizontal="right" vertical="center" wrapText="1"/>
    </xf>
    <xf numFmtId="4" fontId="6" fillId="3" borderId="3" xfId="0" quotePrefix="1" applyNumberFormat="1" applyFont="1" applyFill="1" applyBorder="1" applyAlignment="1">
      <alignment horizontal="right" wrapText="1"/>
    </xf>
    <xf numFmtId="4" fontId="6" fillId="3" borderId="3" xfId="0" applyNumberFormat="1" applyFont="1" applyFill="1" applyBorder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28" fillId="3" borderId="3" xfId="0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0" borderId="0" xfId="0" applyFont="1"/>
    <xf numFmtId="0" fontId="9" fillId="0" borderId="0" xfId="0" applyFont="1" applyAlignment="1">
      <alignment vertical="top" wrapText="1"/>
    </xf>
    <xf numFmtId="0" fontId="29" fillId="0" borderId="0" xfId="0" applyFont="1" applyAlignment="1">
      <alignment vertical="top" wrapText="1"/>
    </xf>
    <xf numFmtId="0" fontId="30" fillId="0" borderId="0" xfId="0" applyFont="1"/>
    <xf numFmtId="4" fontId="9" fillId="3" borderId="3" xfId="0" applyNumberFormat="1" applyFont="1" applyFill="1" applyBorder="1" applyAlignment="1">
      <alignment vertical="center" wrapText="1"/>
    </xf>
    <xf numFmtId="4" fontId="31" fillId="3" borderId="3" xfId="0" applyNumberFormat="1" applyFont="1" applyFill="1" applyBorder="1" applyAlignment="1">
      <alignment horizontal="right" wrapText="1"/>
    </xf>
    <xf numFmtId="4" fontId="26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4" fontId="3" fillId="0" borderId="3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 wrapText="1"/>
    </xf>
    <xf numFmtId="4" fontId="0" fillId="0" borderId="0" xfId="0" applyNumberForma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 vertical="center"/>
    </xf>
    <xf numFmtId="0" fontId="20" fillId="0" borderId="3" xfId="0" applyFont="1" applyBorder="1" applyAlignment="1">
      <alignment horizontal="center" vertical="center" wrapText="1"/>
    </xf>
    <xf numFmtId="4" fontId="20" fillId="0" borderId="3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left" vertical="center" wrapText="1"/>
    </xf>
    <xf numFmtId="4" fontId="1" fillId="0" borderId="0" xfId="0" applyNumberFormat="1" applyFont="1"/>
    <xf numFmtId="4" fontId="0" fillId="0" borderId="0" xfId="0" applyNumberFormat="1"/>
    <xf numFmtId="4" fontId="1" fillId="0" borderId="0" xfId="0" applyNumberFormat="1" applyFont="1" applyAlignment="1">
      <alignment vertical="center"/>
    </xf>
    <xf numFmtId="4" fontId="32" fillId="0" borderId="7" xfId="0" applyNumberFormat="1" applyFont="1" applyBorder="1" applyAlignment="1" applyProtection="1">
      <alignment horizontal="right" vertical="top" shrinkToFit="1"/>
      <protection locked="0"/>
    </xf>
    <xf numFmtId="0" fontId="0" fillId="0" borderId="0" xfId="0" applyAlignment="1">
      <alignment wrapText="1"/>
    </xf>
    <xf numFmtId="4" fontId="19" fillId="0" borderId="3" xfId="0" applyNumberFormat="1" applyFont="1" applyBorder="1" applyAlignment="1">
      <alignment horizontal="right"/>
    </xf>
    <xf numFmtId="4" fontId="9" fillId="4" borderId="6" xfId="0" applyNumberFormat="1" applyFont="1" applyFill="1" applyBorder="1" applyAlignment="1">
      <alignment horizontal="right" vertical="center" wrapText="1"/>
    </xf>
    <xf numFmtId="4" fontId="7" fillId="2" borderId="3" xfId="0" applyNumberFormat="1" applyFont="1" applyFill="1" applyBorder="1" applyAlignment="1">
      <alignment horizontal="right" vertical="center"/>
    </xf>
    <xf numFmtId="4" fontId="9" fillId="0" borderId="3" xfId="0" applyNumberFormat="1" applyFont="1" applyBorder="1"/>
    <xf numFmtId="4" fontId="8" fillId="0" borderId="3" xfId="0" applyNumberFormat="1" applyFont="1" applyBorder="1"/>
    <xf numFmtId="4" fontId="7" fillId="0" borderId="3" xfId="0" applyNumberFormat="1" applyFont="1" applyBorder="1" applyAlignment="1">
      <alignment horizontal="right" vertical="center"/>
    </xf>
    <xf numFmtId="4" fontId="9" fillId="2" borderId="3" xfId="0" applyNumberFormat="1" applyFont="1" applyFill="1" applyBorder="1" applyAlignment="1">
      <alignment horizontal="right" vertical="center"/>
    </xf>
    <xf numFmtId="4" fontId="8" fillId="2" borderId="3" xfId="0" applyNumberFormat="1" applyFont="1" applyFill="1" applyBorder="1" applyAlignment="1">
      <alignment horizontal="right" vertical="center"/>
    </xf>
    <xf numFmtId="4" fontId="7" fillId="4" borderId="6" xfId="0" applyNumberFormat="1" applyFont="1" applyFill="1" applyBorder="1" applyAlignment="1">
      <alignment horizontal="right" vertical="center" wrapText="1"/>
    </xf>
    <xf numFmtId="4" fontId="9" fillId="0" borderId="3" xfId="0" applyNumberFormat="1" applyFont="1" applyBorder="1" applyAlignment="1">
      <alignment horizontal="right" vertical="center"/>
    </xf>
    <xf numFmtId="4" fontId="8" fillId="0" borderId="3" xfId="0" applyNumberFormat="1" applyFont="1" applyBorder="1" applyAlignment="1">
      <alignment horizontal="right" vertical="center"/>
    </xf>
    <xf numFmtId="0" fontId="33" fillId="0" borderId="0" xfId="0" applyFont="1" applyAlignment="1">
      <alignment vertical="top" wrapText="1"/>
    </xf>
    <xf numFmtId="4" fontId="7" fillId="0" borderId="0" xfId="0" applyNumberFormat="1" applyFont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3" xfId="0" applyFont="1" applyBorder="1" applyAlignment="1">
      <alignment vertical="center" wrapText="1"/>
    </xf>
    <xf numFmtId="0" fontId="35" fillId="0" borderId="3" xfId="0" applyFont="1" applyBorder="1" applyAlignment="1">
      <alignment horizontal="left" vertical="center" wrapText="1"/>
    </xf>
    <xf numFmtId="0" fontId="34" fillId="2" borderId="3" xfId="0" applyFont="1" applyFill="1" applyBorder="1" applyAlignment="1">
      <alignment horizontal="center" vertical="center" wrapText="1"/>
    </xf>
    <xf numFmtId="0" fontId="34" fillId="2" borderId="3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9" fillId="3" borderId="1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0" fontId="9" fillId="0" borderId="1" xfId="0" quotePrefix="1" applyFont="1" applyBorder="1" applyAlignment="1">
      <alignment horizontal="left" vertical="center"/>
    </xf>
    <xf numFmtId="0" fontId="6" fillId="0" borderId="3" xfId="0" quotePrefix="1" applyFont="1" applyBorder="1" applyAlignment="1">
      <alignment horizontal="center" vertical="center" wrapText="1"/>
    </xf>
    <xf numFmtId="0" fontId="15" fillId="0" borderId="3" xfId="0" quotePrefix="1" applyFont="1" applyBorder="1" applyAlignment="1">
      <alignment horizontal="center" wrapText="1"/>
    </xf>
    <xf numFmtId="0" fontId="15" fillId="0" borderId="1" xfId="0" quotePrefix="1" applyFont="1" applyBorder="1" applyAlignment="1">
      <alignment horizontal="center" wrapText="1"/>
    </xf>
    <xf numFmtId="0" fontId="6" fillId="3" borderId="3" xfId="0" quotePrefix="1" applyFont="1" applyFill="1" applyBorder="1" applyAlignment="1">
      <alignment horizontal="left" vertical="center" wrapText="1"/>
    </xf>
    <xf numFmtId="0" fontId="9" fillId="3" borderId="1" xfId="0" quotePrefix="1" applyFont="1" applyFill="1" applyBorder="1" applyAlignment="1">
      <alignment horizontal="left" vertical="center" wrapText="1"/>
    </xf>
    <xf numFmtId="0" fontId="9" fillId="0" borderId="1" xfId="0" quotePrefix="1" applyFont="1" applyBorder="1" applyAlignment="1">
      <alignment horizontal="left" vertical="center" wrapText="1"/>
    </xf>
    <xf numFmtId="0" fontId="6" fillId="3" borderId="1" xfId="0" quotePrefix="1" applyFont="1" applyFill="1" applyBorder="1" applyAlignment="1">
      <alignment horizontal="left" wrapText="1"/>
    </xf>
    <xf numFmtId="0" fontId="6" fillId="3" borderId="2" xfId="0" quotePrefix="1" applyFont="1" applyFill="1" applyBorder="1" applyAlignment="1">
      <alignment horizontal="left" wrapText="1"/>
    </xf>
    <xf numFmtId="0" fontId="6" fillId="3" borderId="4" xfId="0" quotePrefix="1" applyFont="1" applyFill="1" applyBorder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0" fontId="15" fillId="0" borderId="1" xfId="0" quotePrefix="1" applyFont="1" applyBorder="1" applyAlignment="1">
      <alignment horizontal="center" vertical="center" wrapText="1"/>
    </xf>
    <xf numFmtId="0" fontId="15" fillId="0" borderId="2" xfId="0" quotePrefix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</cellXfs>
  <cellStyles count="2">
    <cellStyle name="Normalno" xfId="0" builtinId="0"/>
    <cellStyle name="Obično_List4" xfId="1" xr:uid="{00000000-0005-0000-0000-000001000000}"/>
  </cellStyles>
  <dxfs count="2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34"/>
  <sheetViews>
    <sheetView zoomScale="70" zoomScaleNormal="70" workbookViewId="0">
      <selection activeCell="H12" sqref="H12"/>
    </sheetView>
  </sheetViews>
  <sheetFormatPr defaultRowHeight="15" x14ac:dyDescent="0.25"/>
  <cols>
    <col min="6" max="9" width="25.28515625" customWidth="1"/>
    <col min="10" max="10" width="18.7109375" customWidth="1"/>
    <col min="11" max="11" width="15.7109375" customWidth="1"/>
    <col min="12" max="12" width="25.28515625" customWidth="1"/>
  </cols>
  <sheetData>
    <row r="1" spans="2:12" ht="42" customHeight="1" x14ac:dyDescent="0.25">
      <c r="B1" s="131" t="s">
        <v>220</v>
      </c>
      <c r="C1" s="131"/>
      <c r="D1" s="131"/>
      <c r="E1" s="131"/>
      <c r="F1" s="131"/>
      <c r="G1" s="131"/>
      <c r="H1" s="131"/>
      <c r="I1" s="131"/>
      <c r="J1" s="131"/>
      <c r="K1" s="131"/>
      <c r="L1" s="26"/>
    </row>
    <row r="2" spans="2:12" ht="18" customHeight="1" x14ac:dyDescent="0.25"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2:12" ht="15.75" customHeight="1" x14ac:dyDescent="0.25">
      <c r="B3" s="131" t="s">
        <v>7</v>
      </c>
      <c r="C3" s="131"/>
      <c r="D3" s="131"/>
      <c r="E3" s="131"/>
      <c r="F3" s="131"/>
      <c r="G3" s="131"/>
      <c r="H3" s="131"/>
      <c r="I3" s="131"/>
      <c r="J3" s="131"/>
      <c r="K3" s="131"/>
      <c r="L3" s="25"/>
    </row>
    <row r="4" spans="2:12" ht="18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4"/>
    </row>
    <row r="5" spans="2:12" ht="18" customHeight="1" x14ac:dyDescent="0.25">
      <c r="B5" s="131" t="s">
        <v>36</v>
      </c>
      <c r="C5" s="131"/>
      <c r="D5" s="131"/>
      <c r="E5" s="131"/>
      <c r="F5" s="131"/>
      <c r="G5" s="131"/>
      <c r="H5" s="131"/>
      <c r="I5" s="131"/>
      <c r="J5" s="131"/>
      <c r="K5" s="131"/>
      <c r="L5" s="24"/>
    </row>
    <row r="6" spans="2:12" ht="18" customHeight="1" x14ac:dyDescent="0.25">
      <c r="B6" s="41"/>
      <c r="C6" s="41"/>
      <c r="D6" s="41"/>
      <c r="E6" s="41"/>
      <c r="F6" s="41"/>
      <c r="G6" s="41"/>
      <c r="H6" s="41"/>
      <c r="I6" s="41"/>
      <c r="J6" s="41"/>
      <c r="K6" s="41"/>
      <c r="L6" s="24"/>
    </row>
    <row r="7" spans="2:12" ht="18" customHeight="1" x14ac:dyDescent="0.25">
      <c r="B7" s="150" t="s">
        <v>44</v>
      </c>
      <c r="C7" s="150"/>
      <c r="D7" s="150"/>
      <c r="E7" s="150"/>
      <c r="F7" s="150"/>
      <c r="G7" s="5"/>
      <c r="H7" s="6"/>
      <c r="I7" s="6"/>
      <c r="J7" s="29"/>
      <c r="K7" s="29"/>
    </row>
    <row r="8" spans="2:12" ht="25.5" x14ac:dyDescent="0.25">
      <c r="B8" s="141" t="s">
        <v>3</v>
      </c>
      <c r="C8" s="141"/>
      <c r="D8" s="141"/>
      <c r="E8" s="141"/>
      <c r="F8" s="141"/>
      <c r="G8" s="27" t="s">
        <v>211</v>
      </c>
      <c r="H8" s="27" t="s">
        <v>213</v>
      </c>
      <c r="I8" s="27" t="s">
        <v>219</v>
      </c>
      <c r="J8" s="27" t="s">
        <v>15</v>
      </c>
      <c r="K8" s="27" t="s">
        <v>33</v>
      </c>
    </row>
    <row r="9" spans="2:12" x14ac:dyDescent="0.25">
      <c r="B9" s="142">
        <v>1</v>
      </c>
      <c r="C9" s="142"/>
      <c r="D9" s="142"/>
      <c r="E9" s="142"/>
      <c r="F9" s="143"/>
      <c r="G9" s="33">
        <v>2</v>
      </c>
      <c r="H9" s="32">
        <v>3</v>
      </c>
      <c r="I9" s="32">
        <v>4</v>
      </c>
      <c r="J9" s="32" t="s">
        <v>45</v>
      </c>
      <c r="K9" s="32" t="s">
        <v>46</v>
      </c>
    </row>
    <row r="10" spans="2:12" x14ac:dyDescent="0.25">
      <c r="B10" s="137" t="s">
        <v>17</v>
      </c>
      <c r="C10" s="138"/>
      <c r="D10" s="138"/>
      <c r="E10" s="138"/>
      <c r="F10" s="139"/>
      <c r="G10" s="74">
        <f>' Račun prihoda i rashoda'!G10</f>
        <v>810628.46</v>
      </c>
      <c r="H10" s="70">
        <f>' Račun prihoda i rashoda'!H10</f>
        <v>894791</v>
      </c>
      <c r="I10" s="70">
        <f>' Račun prihoda i rashoda'!I10</f>
        <v>1017492.02</v>
      </c>
      <c r="J10" s="70">
        <f>I10/G10*100</f>
        <v>125.51891158620315</v>
      </c>
      <c r="K10" s="70">
        <f>I10/H10*100</f>
        <v>113.71281338323698</v>
      </c>
    </row>
    <row r="11" spans="2:12" x14ac:dyDescent="0.25">
      <c r="B11" s="140" t="s">
        <v>16</v>
      </c>
      <c r="C11" s="139"/>
      <c r="D11" s="139"/>
      <c r="E11" s="139"/>
      <c r="F11" s="139"/>
      <c r="G11" s="74"/>
      <c r="H11" s="70"/>
      <c r="I11" s="70"/>
      <c r="J11" s="70"/>
      <c r="K11" s="70"/>
    </row>
    <row r="12" spans="2:12" x14ac:dyDescent="0.25">
      <c r="B12" s="134" t="s">
        <v>0</v>
      </c>
      <c r="C12" s="135"/>
      <c r="D12" s="135"/>
      <c r="E12" s="135"/>
      <c r="F12" s="136"/>
      <c r="G12" s="75">
        <f>G10+G11</f>
        <v>810628.46</v>
      </c>
      <c r="H12" s="71">
        <f>H10+H11</f>
        <v>894791</v>
      </c>
      <c r="I12" s="71">
        <f>I10+I11</f>
        <v>1017492.02</v>
      </c>
      <c r="J12" s="71">
        <f>I12/G12*100</f>
        <v>125.51891158620315</v>
      </c>
      <c r="K12" s="71">
        <f>I12/H12*100</f>
        <v>113.71281338323698</v>
      </c>
    </row>
    <row r="13" spans="2:12" x14ac:dyDescent="0.25">
      <c r="B13" s="146" t="s">
        <v>18</v>
      </c>
      <c r="C13" s="138"/>
      <c r="D13" s="138"/>
      <c r="E13" s="138"/>
      <c r="F13" s="138"/>
      <c r="G13" s="76">
        <f>' Račun prihoda i rashoda'!G43</f>
        <v>666052.73999999987</v>
      </c>
      <c r="H13" s="70">
        <f>' Račun prihoda i rashoda'!H43</f>
        <v>882355</v>
      </c>
      <c r="I13" s="70">
        <f>' Račun prihoda i rashoda'!I43</f>
        <v>882779.95</v>
      </c>
      <c r="J13" s="72">
        <f>I13/G13*100</f>
        <v>132.53904638242312</v>
      </c>
      <c r="K13" s="72">
        <f>I13/H13*100</f>
        <v>100.04816088762458</v>
      </c>
    </row>
    <row r="14" spans="2:12" x14ac:dyDescent="0.25">
      <c r="B14" s="140" t="s">
        <v>19</v>
      </c>
      <c r="C14" s="139"/>
      <c r="D14" s="139"/>
      <c r="E14" s="139"/>
      <c r="F14" s="139"/>
      <c r="G14" s="74">
        <f>' Račun prihoda i rashoda'!G86</f>
        <v>131196.69</v>
      </c>
      <c r="H14" s="70">
        <f>' Račun prihoda i rashoda'!H86</f>
        <v>101907</v>
      </c>
      <c r="I14" s="70">
        <f>' Račun prihoda i rashoda'!I86</f>
        <v>54809.41</v>
      </c>
      <c r="J14" s="72">
        <f>I14/G14*100</f>
        <v>41.776518904554685</v>
      </c>
      <c r="K14" s="72">
        <f>I14/H14*100</f>
        <v>53.783753814752664</v>
      </c>
    </row>
    <row r="15" spans="2:12" x14ac:dyDescent="0.25">
      <c r="B15" s="18" t="s">
        <v>1</v>
      </c>
      <c r="C15" s="19"/>
      <c r="D15" s="19"/>
      <c r="E15" s="19"/>
      <c r="F15" s="19"/>
      <c r="G15" s="75">
        <f>G13+G14</f>
        <v>797249.42999999993</v>
      </c>
      <c r="H15" s="71">
        <f>H13+H14</f>
        <v>984262</v>
      </c>
      <c r="I15" s="71">
        <f>I13+I14</f>
        <v>937589.36</v>
      </c>
      <c r="J15" s="71">
        <f>I15/G15*100</f>
        <v>117.60301415329957</v>
      </c>
      <c r="K15" s="71">
        <f>I15/H15*100</f>
        <v>95.258108105362197</v>
      </c>
    </row>
    <row r="16" spans="2:12" x14ac:dyDescent="0.25">
      <c r="B16" s="145" t="s">
        <v>2</v>
      </c>
      <c r="C16" s="135"/>
      <c r="D16" s="135"/>
      <c r="E16" s="135"/>
      <c r="F16" s="135"/>
      <c r="G16" s="91">
        <f>G12-G15</f>
        <v>13379.030000000028</v>
      </c>
      <c r="H16" s="73">
        <f>H12-H15</f>
        <v>-89471</v>
      </c>
      <c r="I16" s="73">
        <f>I12-I15</f>
        <v>79902.660000000033</v>
      </c>
      <c r="J16" s="73">
        <f>I16/G16*100</f>
        <v>597.22311707201391</v>
      </c>
      <c r="K16" s="73">
        <f>I16/H16*100</f>
        <v>-89.305652110739828</v>
      </c>
    </row>
    <row r="17" spans="1:48" ht="18" x14ac:dyDescent="0.25">
      <c r="B17" s="3"/>
      <c r="C17" s="7"/>
      <c r="D17" s="7"/>
      <c r="E17" s="7"/>
      <c r="F17" s="7"/>
      <c r="G17" s="7"/>
      <c r="H17" s="7"/>
      <c r="I17" s="7"/>
      <c r="J17" s="1"/>
      <c r="K17" s="1"/>
      <c r="L17" s="1"/>
    </row>
    <row r="18" spans="1:48" ht="18" customHeight="1" x14ac:dyDescent="0.25">
      <c r="B18" s="150" t="s">
        <v>41</v>
      </c>
      <c r="C18" s="150"/>
      <c r="D18" s="150"/>
      <c r="E18" s="150"/>
      <c r="F18" s="150"/>
      <c r="G18" s="7"/>
      <c r="H18" s="7"/>
      <c r="I18" s="7"/>
      <c r="J18" s="1"/>
      <c r="K18" s="1"/>
      <c r="L18" s="1"/>
    </row>
    <row r="19" spans="1:48" ht="25.5" x14ac:dyDescent="0.25">
      <c r="B19" s="141" t="s">
        <v>3</v>
      </c>
      <c r="C19" s="141"/>
      <c r="D19" s="141"/>
      <c r="E19" s="141"/>
      <c r="F19" s="141"/>
      <c r="G19" s="27" t="s">
        <v>211</v>
      </c>
      <c r="H19" s="2" t="s">
        <v>213</v>
      </c>
      <c r="I19" s="2" t="s">
        <v>219</v>
      </c>
      <c r="J19" s="2" t="s">
        <v>15</v>
      </c>
      <c r="K19" s="2" t="s">
        <v>33</v>
      </c>
    </row>
    <row r="20" spans="1:48" x14ac:dyDescent="0.25">
      <c r="B20" s="151">
        <v>1</v>
      </c>
      <c r="C20" s="152"/>
      <c r="D20" s="152"/>
      <c r="E20" s="152"/>
      <c r="F20" s="152"/>
      <c r="G20" s="34">
        <v>2</v>
      </c>
      <c r="H20" s="32">
        <v>3</v>
      </c>
      <c r="I20" s="32">
        <v>4</v>
      </c>
      <c r="J20" s="32" t="s">
        <v>45</v>
      </c>
      <c r="K20" s="32" t="s">
        <v>46</v>
      </c>
    </row>
    <row r="21" spans="1:48" ht="15.75" customHeight="1" x14ac:dyDescent="0.25">
      <c r="B21" s="137" t="s">
        <v>20</v>
      </c>
      <c r="C21" s="153"/>
      <c r="D21" s="153"/>
      <c r="E21" s="153"/>
      <c r="F21" s="153"/>
      <c r="G21" s="78"/>
      <c r="H21" s="70"/>
      <c r="I21" s="70"/>
      <c r="J21" s="70"/>
      <c r="K21" s="70"/>
    </row>
    <row r="22" spans="1:48" x14ac:dyDescent="0.25">
      <c r="B22" s="137" t="s">
        <v>21</v>
      </c>
      <c r="C22" s="138"/>
      <c r="D22" s="138"/>
      <c r="E22" s="138"/>
      <c r="F22" s="138"/>
      <c r="G22" s="78"/>
      <c r="H22" s="70"/>
      <c r="I22" s="70"/>
      <c r="J22" s="70"/>
      <c r="K22" s="70"/>
    </row>
    <row r="23" spans="1:48" ht="15" customHeight="1" x14ac:dyDescent="0.25">
      <c r="B23" s="147" t="s">
        <v>34</v>
      </c>
      <c r="C23" s="148"/>
      <c r="D23" s="148"/>
      <c r="E23" s="148"/>
      <c r="F23" s="149"/>
      <c r="G23" s="79">
        <f>G21-G22</f>
        <v>0</v>
      </c>
      <c r="H23" s="80">
        <f>H21-H22</f>
        <v>0</v>
      </c>
      <c r="I23" s="80">
        <f>I21-I22</f>
        <v>0</v>
      </c>
      <c r="J23" s="80"/>
      <c r="K23" s="80"/>
    </row>
    <row r="24" spans="1:48" s="36" customFormat="1" ht="15" customHeight="1" x14ac:dyDescent="0.25">
      <c r="A24"/>
      <c r="B24" s="137" t="s">
        <v>8</v>
      </c>
      <c r="C24" s="138"/>
      <c r="D24" s="138"/>
      <c r="E24" s="138"/>
      <c r="F24" s="138"/>
      <c r="G24" s="78">
        <v>337966.48</v>
      </c>
      <c r="H24" s="70">
        <v>351346</v>
      </c>
      <c r="I24" s="70">
        <v>351345.51</v>
      </c>
      <c r="J24" s="70">
        <f>I24/G24*100</f>
        <v>103.95868548857273</v>
      </c>
      <c r="K24" s="70">
        <f>I24/H24*100</f>
        <v>99.999860536337408</v>
      </c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</row>
    <row r="25" spans="1:48" s="36" customFormat="1" ht="15" customHeight="1" x14ac:dyDescent="0.25">
      <c r="A25"/>
      <c r="B25" s="137" t="s">
        <v>40</v>
      </c>
      <c r="C25" s="138"/>
      <c r="D25" s="138"/>
      <c r="E25" s="138"/>
      <c r="F25" s="138"/>
      <c r="G25" s="78">
        <v>-351345.51</v>
      </c>
      <c r="H25" s="70">
        <v>-261875</v>
      </c>
      <c r="I25" s="70">
        <v>-431248.17</v>
      </c>
      <c r="J25" s="70">
        <f>I25/G25*100</f>
        <v>122.74190440059985</v>
      </c>
      <c r="K25" s="70">
        <f>I25/H25*100</f>
        <v>164.67710548926013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</row>
    <row r="26" spans="1:48" s="44" customFormat="1" x14ac:dyDescent="0.25">
      <c r="A26" s="43"/>
      <c r="B26" s="147" t="s">
        <v>42</v>
      </c>
      <c r="C26" s="148"/>
      <c r="D26" s="148"/>
      <c r="E26" s="148"/>
      <c r="F26" s="149"/>
      <c r="G26" s="79">
        <f>G24+G25</f>
        <v>-13379.030000000028</v>
      </c>
      <c r="H26" s="80">
        <f>H24+H25</f>
        <v>89471</v>
      </c>
      <c r="I26" s="80">
        <f>I24+I25</f>
        <v>-79902.659999999974</v>
      </c>
      <c r="J26" s="80">
        <f>I26/G26*100</f>
        <v>597.22311707201345</v>
      </c>
      <c r="K26" s="80">
        <f>I26/H26*100</f>
        <v>-89.305652110739757</v>
      </c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</row>
    <row r="27" spans="1:48" ht="15.75" x14ac:dyDescent="0.25">
      <c r="B27" s="144" t="s">
        <v>43</v>
      </c>
      <c r="C27" s="144"/>
      <c r="D27" s="144"/>
      <c r="E27" s="144"/>
      <c r="F27" s="144"/>
      <c r="G27" s="92">
        <f>G16+G26</f>
        <v>0</v>
      </c>
      <c r="H27" s="92">
        <f>H16+H26</f>
        <v>0</v>
      </c>
      <c r="I27" s="77">
        <f>I16+I26</f>
        <v>0</v>
      </c>
      <c r="J27" s="77"/>
      <c r="K27" s="77"/>
    </row>
    <row r="29" spans="1:48" x14ac:dyDescent="0.25"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1:48" ht="15" customHeight="1" x14ac:dyDescent="0.25">
      <c r="B30" s="132" t="s">
        <v>221</v>
      </c>
      <c r="C30" s="132"/>
      <c r="D30" s="132"/>
      <c r="E30" s="132"/>
      <c r="F30" s="132"/>
      <c r="G30" s="132"/>
      <c r="H30" s="132"/>
      <c r="I30" s="132"/>
      <c r="J30" s="132"/>
      <c r="K30" s="132"/>
    </row>
    <row r="31" spans="1:48" ht="15" customHeight="1" x14ac:dyDescent="0.25">
      <c r="B31" s="132" t="s">
        <v>212</v>
      </c>
      <c r="C31" s="132"/>
      <c r="D31" s="132"/>
      <c r="E31" s="132"/>
      <c r="F31" s="132"/>
      <c r="G31" s="132"/>
      <c r="H31" s="132"/>
      <c r="I31" s="132"/>
      <c r="J31" s="132"/>
      <c r="K31" s="132"/>
    </row>
    <row r="32" spans="1:48" ht="36.75" customHeight="1" x14ac:dyDescent="0.25">
      <c r="B32" s="132"/>
      <c r="C32" s="132"/>
      <c r="D32" s="132"/>
      <c r="E32" s="132"/>
      <c r="F32" s="132"/>
      <c r="G32" s="132"/>
      <c r="H32" s="132"/>
      <c r="I32" s="132"/>
      <c r="J32" s="132"/>
      <c r="K32" s="132"/>
    </row>
    <row r="33" spans="2:11" ht="15" customHeight="1" x14ac:dyDescent="0.25">
      <c r="B33" s="133" t="s">
        <v>222</v>
      </c>
      <c r="C33" s="133"/>
      <c r="D33" s="133"/>
      <c r="E33" s="133"/>
      <c r="F33" s="133"/>
      <c r="G33" s="133"/>
      <c r="H33" s="133"/>
      <c r="I33" s="133"/>
      <c r="J33" s="133"/>
      <c r="K33" s="133"/>
    </row>
    <row r="34" spans="2:11" x14ac:dyDescent="0.25">
      <c r="B34" s="133"/>
      <c r="C34" s="133"/>
      <c r="D34" s="133"/>
      <c r="E34" s="133"/>
      <c r="F34" s="133"/>
      <c r="G34" s="133"/>
      <c r="H34" s="133"/>
      <c r="I34" s="133"/>
      <c r="J34" s="133"/>
      <c r="K34" s="133"/>
    </row>
  </sheetData>
  <mergeCells count="25">
    <mergeCell ref="B26:F26"/>
    <mergeCell ref="B23:F23"/>
    <mergeCell ref="B7:F7"/>
    <mergeCell ref="B18:F18"/>
    <mergeCell ref="B24:F24"/>
    <mergeCell ref="B25:F25"/>
    <mergeCell ref="B19:F19"/>
    <mergeCell ref="B20:F20"/>
    <mergeCell ref="B21:F21"/>
    <mergeCell ref="B5:K5"/>
    <mergeCell ref="B3:K3"/>
    <mergeCell ref="B1:K1"/>
    <mergeCell ref="B31:K32"/>
    <mergeCell ref="B33:K34"/>
    <mergeCell ref="B12:F12"/>
    <mergeCell ref="B22:F22"/>
    <mergeCell ref="B10:F10"/>
    <mergeCell ref="B11:F11"/>
    <mergeCell ref="B8:F8"/>
    <mergeCell ref="B9:F9"/>
    <mergeCell ref="B27:F27"/>
    <mergeCell ref="B14:F14"/>
    <mergeCell ref="B16:F16"/>
    <mergeCell ref="B13:F13"/>
    <mergeCell ref="B30:K30"/>
  </mergeCells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104"/>
  <sheetViews>
    <sheetView topLeftCell="A7" zoomScale="70" zoomScaleNormal="70" workbookViewId="0">
      <selection activeCell="H14" sqref="H14"/>
    </sheetView>
  </sheetViews>
  <sheetFormatPr defaultRowHeight="15" x14ac:dyDescent="0.25"/>
  <cols>
    <col min="2" max="2" width="7.42578125" bestFit="1" customWidth="1"/>
    <col min="3" max="3" width="8.42578125" bestFit="1" customWidth="1"/>
    <col min="4" max="4" width="11.42578125" customWidth="1"/>
    <col min="5" max="5" width="8.42578125" customWidth="1"/>
    <col min="6" max="6" width="44.7109375" style="108" customWidth="1"/>
    <col min="7" max="9" width="25.28515625" customWidth="1"/>
    <col min="10" max="11" width="15.7109375" customWidth="1"/>
    <col min="13" max="13" width="22.140625" customWidth="1"/>
    <col min="14" max="14" width="22.85546875" customWidth="1"/>
    <col min="15" max="15" width="23.85546875" customWidth="1"/>
  </cols>
  <sheetData>
    <row r="1" spans="2:13" ht="18" x14ac:dyDescent="0.25">
      <c r="B1" s="3"/>
      <c r="C1" s="3"/>
      <c r="D1" s="3"/>
      <c r="E1" s="3"/>
      <c r="F1" s="3"/>
      <c r="G1" s="3"/>
      <c r="H1" s="3"/>
      <c r="I1" s="3"/>
      <c r="J1" s="3"/>
      <c r="K1" s="3"/>
    </row>
    <row r="2" spans="2:13" ht="15.75" customHeight="1" x14ac:dyDescent="0.25">
      <c r="B2" s="131" t="s">
        <v>7</v>
      </c>
      <c r="C2" s="131"/>
      <c r="D2" s="131"/>
      <c r="E2" s="131"/>
      <c r="F2" s="131"/>
      <c r="G2" s="131"/>
      <c r="H2" s="131"/>
      <c r="I2" s="131"/>
      <c r="J2" s="131"/>
      <c r="K2" s="131"/>
    </row>
    <row r="3" spans="2:13" ht="18" x14ac:dyDescent="0.25">
      <c r="B3" s="3"/>
      <c r="C3" s="3"/>
      <c r="D3" s="3"/>
      <c r="E3" s="3"/>
      <c r="F3" s="3"/>
      <c r="G3" s="3"/>
      <c r="H3" s="3"/>
      <c r="I3" s="4"/>
      <c r="J3" s="4"/>
      <c r="K3" s="4"/>
    </row>
    <row r="4" spans="2:13" ht="15.75" customHeight="1" x14ac:dyDescent="0.25">
      <c r="B4" s="131" t="s">
        <v>38</v>
      </c>
      <c r="C4" s="131"/>
      <c r="D4" s="131"/>
      <c r="E4" s="131"/>
      <c r="F4" s="131"/>
      <c r="G4" s="131"/>
      <c r="H4" s="131"/>
      <c r="I4" s="131"/>
      <c r="J4" s="131"/>
      <c r="K4" s="131"/>
    </row>
    <row r="5" spans="2:13" ht="18" x14ac:dyDescent="0.25">
      <c r="B5" s="3"/>
      <c r="C5" s="3"/>
      <c r="D5" s="3"/>
      <c r="E5" s="3"/>
      <c r="F5" s="3"/>
      <c r="G5" s="3"/>
      <c r="H5" s="3"/>
      <c r="I5" s="4"/>
      <c r="J5" s="4"/>
      <c r="K5" s="4"/>
    </row>
    <row r="6" spans="2:13" ht="15.75" customHeight="1" x14ac:dyDescent="0.25">
      <c r="B6" s="131" t="s">
        <v>24</v>
      </c>
      <c r="C6" s="131"/>
      <c r="D6" s="131"/>
      <c r="E6" s="131"/>
      <c r="F6" s="131"/>
      <c r="G6" s="131"/>
      <c r="H6" s="131"/>
      <c r="I6" s="131"/>
      <c r="J6" s="131"/>
      <c r="K6" s="131"/>
    </row>
    <row r="7" spans="2:13" ht="18" x14ac:dyDescent="0.25">
      <c r="B7" s="3"/>
      <c r="C7" s="3"/>
      <c r="D7" s="3"/>
      <c r="E7" s="3"/>
      <c r="F7" s="3"/>
      <c r="G7" s="3"/>
      <c r="H7" s="3"/>
      <c r="I7" s="4"/>
      <c r="J7" s="4"/>
      <c r="K7" s="4"/>
    </row>
    <row r="8" spans="2:13" ht="45" customHeight="1" x14ac:dyDescent="0.25">
      <c r="B8" s="157" t="s">
        <v>3</v>
      </c>
      <c r="C8" s="158"/>
      <c r="D8" s="158"/>
      <c r="E8" s="158"/>
      <c r="F8" s="159"/>
      <c r="G8" s="35" t="s">
        <v>208</v>
      </c>
      <c r="H8" s="35" t="s">
        <v>213</v>
      </c>
      <c r="I8" s="35" t="s">
        <v>214</v>
      </c>
      <c r="J8" s="35" t="s">
        <v>15</v>
      </c>
      <c r="K8" s="35" t="s">
        <v>33</v>
      </c>
    </row>
    <row r="9" spans="2:13" x14ac:dyDescent="0.25">
      <c r="B9" s="154">
        <v>1</v>
      </c>
      <c r="C9" s="155"/>
      <c r="D9" s="155"/>
      <c r="E9" s="155"/>
      <c r="F9" s="156"/>
      <c r="G9" s="37">
        <v>2</v>
      </c>
      <c r="H9" s="37">
        <v>3</v>
      </c>
      <c r="I9" s="37">
        <v>4</v>
      </c>
      <c r="J9" s="37" t="s">
        <v>45</v>
      </c>
      <c r="K9" s="37" t="s">
        <v>46</v>
      </c>
    </row>
    <row r="10" spans="2:13" x14ac:dyDescent="0.25">
      <c r="B10" s="17"/>
      <c r="C10" s="17"/>
      <c r="D10" s="17"/>
      <c r="E10" s="17"/>
      <c r="F10" s="53" t="s">
        <v>32</v>
      </c>
      <c r="G10" s="51">
        <f>G11</f>
        <v>810628.46</v>
      </c>
      <c r="H10" s="51">
        <f>H11</f>
        <v>894791</v>
      </c>
      <c r="I10" s="51">
        <f>I11</f>
        <v>1017492.02</v>
      </c>
      <c r="J10" s="52">
        <f>I10/G10*100</f>
        <v>125.51891158620315</v>
      </c>
      <c r="K10" s="52">
        <f>I10/H10*100</f>
        <v>113.71281338323698</v>
      </c>
    </row>
    <row r="11" spans="2:13" x14ac:dyDescent="0.25">
      <c r="B11" s="17">
        <v>6</v>
      </c>
      <c r="C11" s="17"/>
      <c r="D11" s="17"/>
      <c r="E11" s="17"/>
      <c r="F11" s="9" t="s">
        <v>49</v>
      </c>
      <c r="G11" s="51">
        <f>G12+G22+G25+G28+G32+G36</f>
        <v>810628.46</v>
      </c>
      <c r="H11" s="51">
        <f>H12+H22+H25+H28+H32+H36</f>
        <v>894791</v>
      </c>
      <c r="I11" s="51">
        <f>I12+I22+I25+I28+I32+I36</f>
        <v>1017492.02</v>
      </c>
      <c r="J11" s="52">
        <f t="shared" ref="J11:J38" si="0">I11/G11*100</f>
        <v>125.51891158620315</v>
      </c>
      <c r="K11" s="52">
        <f>I11/H11*100</f>
        <v>113.71281338323698</v>
      </c>
      <c r="M11" s="105"/>
    </row>
    <row r="12" spans="2:13" ht="25.5" x14ac:dyDescent="0.25">
      <c r="B12" s="10"/>
      <c r="C12" s="10">
        <v>63</v>
      </c>
      <c r="D12" s="10"/>
      <c r="E12" s="10"/>
      <c r="F12" s="13" t="s">
        <v>51</v>
      </c>
      <c r="G12" s="45">
        <f>G13+G16+G19</f>
        <v>130796.58</v>
      </c>
      <c r="H12" s="45">
        <v>79229</v>
      </c>
      <c r="I12" s="45">
        <f>I13+I16+I19</f>
        <v>146267.38</v>
      </c>
      <c r="J12" s="52">
        <f t="shared" si="0"/>
        <v>111.82813801400617</v>
      </c>
      <c r="K12" s="47">
        <f>I12/H12*100</f>
        <v>184.61343699907863</v>
      </c>
    </row>
    <row r="13" spans="2:13" ht="25.5" x14ac:dyDescent="0.25">
      <c r="B13" s="10"/>
      <c r="C13" s="10"/>
      <c r="D13" s="10">
        <v>632</v>
      </c>
      <c r="E13" s="10"/>
      <c r="F13" s="13" t="s">
        <v>52</v>
      </c>
      <c r="G13" s="45">
        <f>SUM(G14:G15)</f>
        <v>0</v>
      </c>
      <c r="H13" s="45" t="s">
        <v>48</v>
      </c>
      <c r="I13" s="45">
        <f>I14+I15</f>
        <v>59393.65</v>
      </c>
      <c r="J13" s="52" t="e">
        <f t="shared" si="0"/>
        <v>#DIV/0!</v>
      </c>
      <c r="K13" s="47"/>
    </row>
    <row r="14" spans="2:13" x14ac:dyDescent="0.25">
      <c r="B14" s="10"/>
      <c r="C14" s="10"/>
      <c r="D14" s="10"/>
      <c r="E14" s="10">
        <v>6323</v>
      </c>
      <c r="F14" s="13" t="s">
        <v>53</v>
      </c>
      <c r="G14" s="45">
        <v>0</v>
      </c>
      <c r="H14" s="45" t="s">
        <v>48</v>
      </c>
      <c r="I14" s="45">
        <v>38200.65</v>
      </c>
      <c r="J14" s="52" t="e">
        <f t="shared" si="0"/>
        <v>#DIV/0!</v>
      </c>
      <c r="K14" s="47"/>
    </row>
    <row r="15" spans="2:13" x14ac:dyDescent="0.25">
      <c r="B15" s="10"/>
      <c r="C15" s="10"/>
      <c r="D15" s="10"/>
      <c r="E15" s="10">
        <v>6324</v>
      </c>
      <c r="F15" s="13" t="s">
        <v>54</v>
      </c>
      <c r="G15" s="50">
        <v>0</v>
      </c>
      <c r="H15" s="50" t="s">
        <v>48</v>
      </c>
      <c r="I15" s="50">
        <v>21193</v>
      </c>
      <c r="J15" s="52" t="e">
        <f t="shared" si="0"/>
        <v>#DIV/0!</v>
      </c>
      <c r="K15" s="47"/>
      <c r="M15" s="105"/>
    </row>
    <row r="16" spans="2:13" x14ac:dyDescent="0.25">
      <c r="B16" s="10"/>
      <c r="C16" s="10"/>
      <c r="D16" s="10">
        <v>634</v>
      </c>
      <c r="E16" s="10"/>
      <c r="F16" s="23" t="s">
        <v>55</v>
      </c>
      <c r="G16" s="45">
        <f>SUM(G17:G18)</f>
        <v>48974.720000000001</v>
      </c>
      <c r="H16" s="45" t="s">
        <v>48</v>
      </c>
      <c r="I16" s="45">
        <f>I17+I18</f>
        <v>68423.73000000001</v>
      </c>
      <c r="J16" s="52">
        <f t="shared" si="0"/>
        <v>139.71234547129623</v>
      </c>
      <c r="K16" s="47"/>
    </row>
    <row r="17" spans="2:14" x14ac:dyDescent="0.25">
      <c r="B17" s="10"/>
      <c r="C17" s="10"/>
      <c r="D17" s="10"/>
      <c r="E17" s="10">
        <v>6341</v>
      </c>
      <c r="F17" s="23" t="s">
        <v>56</v>
      </c>
      <c r="G17" s="45">
        <v>9688.77</v>
      </c>
      <c r="H17" s="45"/>
      <c r="I17" s="45">
        <v>40401.33</v>
      </c>
      <c r="J17" s="52">
        <f t="shared" si="0"/>
        <v>416.99132087974016</v>
      </c>
      <c r="K17" s="47"/>
    </row>
    <row r="18" spans="2:14" x14ac:dyDescent="0.25">
      <c r="B18" s="10"/>
      <c r="C18" s="10"/>
      <c r="D18" s="10"/>
      <c r="E18" s="10">
        <v>6342</v>
      </c>
      <c r="F18" s="23" t="s">
        <v>57</v>
      </c>
      <c r="G18" s="45">
        <v>39285.949999999997</v>
      </c>
      <c r="H18" s="45"/>
      <c r="I18" s="45">
        <v>28022.400000000001</v>
      </c>
      <c r="J18" s="52">
        <f t="shared" si="0"/>
        <v>71.329317478640604</v>
      </c>
      <c r="K18" s="47"/>
    </row>
    <row r="19" spans="2:14" ht="25.5" x14ac:dyDescent="0.25">
      <c r="B19" s="10"/>
      <c r="C19" s="10"/>
      <c r="D19" s="10">
        <v>639</v>
      </c>
      <c r="E19" s="10"/>
      <c r="F19" s="23" t="s">
        <v>66</v>
      </c>
      <c r="G19" s="45">
        <f>SUM(G20:G21)</f>
        <v>81821.86</v>
      </c>
      <c r="H19" s="45" t="s">
        <v>48</v>
      </c>
      <c r="I19" s="45">
        <f>I20+I21</f>
        <v>18450</v>
      </c>
      <c r="J19" s="52">
        <f t="shared" si="0"/>
        <v>22.548986297793768</v>
      </c>
      <c r="K19" s="47"/>
    </row>
    <row r="20" spans="2:14" ht="25.5" x14ac:dyDescent="0.25">
      <c r="B20" s="10"/>
      <c r="C20" s="10"/>
      <c r="D20" s="10"/>
      <c r="E20" s="10">
        <v>6391</v>
      </c>
      <c r="F20" s="13" t="s">
        <v>67</v>
      </c>
      <c r="G20" s="45">
        <v>34641.160000000003</v>
      </c>
      <c r="H20" s="45"/>
      <c r="I20" s="45">
        <v>18450</v>
      </c>
      <c r="J20" s="52">
        <f t="shared" si="0"/>
        <v>53.260341166404359</v>
      </c>
      <c r="K20" s="47"/>
    </row>
    <row r="21" spans="2:14" ht="25.5" x14ac:dyDescent="0.25">
      <c r="B21" s="10"/>
      <c r="C21" s="10"/>
      <c r="D21" s="10"/>
      <c r="E21" s="10">
        <v>6392</v>
      </c>
      <c r="F21" s="13" t="s">
        <v>68</v>
      </c>
      <c r="G21" s="45">
        <v>47180.7</v>
      </c>
      <c r="H21" s="45"/>
      <c r="I21" s="45">
        <v>0</v>
      </c>
      <c r="J21" s="52">
        <f t="shared" si="0"/>
        <v>0</v>
      </c>
      <c r="K21" s="47"/>
    </row>
    <row r="22" spans="2:14" x14ac:dyDescent="0.25">
      <c r="B22" s="10"/>
      <c r="C22" s="10">
        <v>64</v>
      </c>
      <c r="D22" s="10"/>
      <c r="E22" s="10"/>
      <c r="F22" s="13" t="s">
        <v>58</v>
      </c>
      <c r="G22" s="45">
        <f>G23</f>
        <v>23.14</v>
      </c>
      <c r="H22" s="45">
        <v>30</v>
      </c>
      <c r="I22" s="45">
        <f>I23</f>
        <v>40.520000000000003</v>
      </c>
      <c r="J22" s="52">
        <f t="shared" si="0"/>
        <v>175.10803802938634</v>
      </c>
      <c r="K22" s="47">
        <f>I22/H22*100</f>
        <v>135.06666666666666</v>
      </c>
    </row>
    <row r="23" spans="2:14" x14ac:dyDescent="0.25">
      <c r="B23" s="10"/>
      <c r="C23" s="10"/>
      <c r="D23" s="10">
        <v>641</v>
      </c>
      <c r="E23" s="10"/>
      <c r="F23" s="13" t="s">
        <v>59</v>
      </c>
      <c r="G23" s="45">
        <f>G24</f>
        <v>23.14</v>
      </c>
      <c r="H23" s="45" t="s">
        <v>48</v>
      </c>
      <c r="I23" s="45">
        <f>I24</f>
        <v>40.520000000000003</v>
      </c>
      <c r="J23" s="52">
        <f t="shared" si="0"/>
        <v>175.10803802938634</v>
      </c>
      <c r="K23" s="47"/>
    </row>
    <row r="24" spans="2:14" x14ac:dyDescent="0.25">
      <c r="B24" s="10"/>
      <c r="C24" s="10"/>
      <c r="D24" s="10"/>
      <c r="E24" s="10">
        <v>6413</v>
      </c>
      <c r="F24" s="13" t="s">
        <v>60</v>
      </c>
      <c r="G24" s="50">
        <v>23.14</v>
      </c>
      <c r="H24" s="50"/>
      <c r="I24" s="50">
        <v>40.520000000000003</v>
      </c>
      <c r="J24" s="52">
        <f t="shared" si="0"/>
        <v>175.10803802938634</v>
      </c>
      <c r="K24" s="47"/>
    </row>
    <row r="25" spans="2:14" ht="25.5" x14ac:dyDescent="0.25">
      <c r="B25" s="10"/>
      <c r="C25" s="10">
        <v>65</v>
      </c>
      <c r="D25" s="10"/>
      <c r="E25" s="10"/>
      <c r="F25" s="23" t="s">
        <v>62</v>
      </c>
      <c r="G25" s="45">
        <f>G26</f>
        <v>231859.55</v>
      </c>
      <c r="H25" s="45">
        <v>220000</v>
      </c>
      <c r="I25" s="45">
        <f>I26</f>
        <v>271406.40000000002</v>
      </c>
      <c r="J25" s="52">
        <f t="shared" si="0"/>
        <v>117.0563817621487</v>
      </c>
      <c r="K25" s="47">
        <f>I25/H25*100</f>
        <v>123.36654545454546</v>
      </c>
      <c r="M25" s="105"/>
    </row>
    <row r="26" spans="2:14" x14ac:dyDescent="0.25">
      <c r="B26" s="10"/>
      <c r="C26" s="10"/>
      <c r="D26" s="10">
        <v>652</v>
      </c>
      <c r="E26" s="10"/>
      <c r="F26" s="23" t="s">
        <v>63</v>
      </c>
      <c r="G26" s="45">
        <f>G27</f>
        <v>231859.55</v>
      </c>
      <c r="H26" s="45" t="s">
        <v>48</v>
      </c>
      <c r="I26" s="45">
        <f>I27</f>
        <v>271406.40000000002</v>
      </c>
      <c r="J26" s="52">
        <f t="shared" si="0"/>
        <v>117.0563817621487</v>
      </c>
      <c r="K26" s="47"/>
      <c r="N26" s="105"/>
    </row>
    <row r="27" spans="2:14" x14ac:dyDescent="0.25">
      <c r="B27" s="10"/>
      <c r="C27" s="10"/>
      <c r="D27" s="10"/>
      <c r="E27" s="10">
        <v>6526</v>
      </c>
      <c r="F27" s="23" t="s">
        <v>64</v>
      </c>
      <c r="G27" s="45">
        <v>231859.55</v>
      </c>
      <c r="H27" s="45"/>
      <c r="I27" s="45">
        <v>271406.40000000002</v>
      </c>
      <c r="J27" s="52">
        <f t="shared" si="0"/>
        <v>117.0563817621487</v>
      </c>
      <c r="K27" s="47"/>
    </row>
    <row r="28" spans="2:14" ht="25.5" x14ac:dyDescent="0.25">
      <c r="B28" s="10"/>
      <c r="C28" s="10">
        <v>66</v>
      </c>
      <c r="D28" s="10"/>
      <c r="E28" s="10"/>
      <c r="F28" s="23" t="s">
        <v>9</v>
      </c>
      <c r="G28" s="45">
        <f>G29</f>
        <v>78278.89</v>
      </c>
      <c r="H28" s="45">
        <v>76000</v>
      </c>
      <c r="I28" s="45">
        <f>I29</f>
        <v>79137.98</v>
      </c>
      <c r="J28" s="52">
        <f t="shared" si="0"/>
        <v>101.09747340566531</v>
      </c>
      <c r="K28" s="47">
        <f>I28/H28*100</f>
        <v>104.12892105263158</v>
      </c>
    </row>
    <row r="29" spans="2:14" ht="25.5" x14ac:dyDescent="0.25">
      <c r="B29" s="10"/>
      <c r="C29" s="10"/>
      <c r="D29" s="10">
        <v>661</v>
      </c>
      <c r="E29" s="10"/>
      <c r="F29" s="13" t="s">
        <v>50</v>
      </c>
      <c r="G29" s="45">
        <f>SUM(G30:G31)</f>
        <v>78278.89</v>
      </c>
      <c r="H29" s="45" t="s">
        <v>48</v>
      </c>
      <c r="I29" s="45">
        <f>I31+I30</f>
        <v>79137.98</v>
      </c>
      <c r="J29" s="52">
        <f t="shared" si="0"/>
        <v>101.09747340566531</v>
      </c>
      <c r="K29" s="47"/>
    </row>
    <row r="30" spans="2:14" x14ac:dyDescent="0.25">
      <c r="B30" s="10"/>
      <c r="C30" s="10"/>
      <c r="D30" s="10"/>
      <c r="E30" s="10">
        <v>6614</v>
      </c>
      <c r="F30" s="13" t="s">
        <v>61</v>
      </c>
      <c r="G30" s="107">
        <v>38162.22</v>
      </c>
      <c r="H30" s="45"/>
      <c r="I30" s="107">
        <v>35208.31</v>
      </c>
      <c r="J30" s="52">
        <f t="shared" si="0"/>
        <v>92.259596008827572</v>
      </c>
      <c r="K30" s="47"/>
    </row>
    <row r="31" spans="2:14" x14ac:dyDescent="0.25">
      <c r="B31" s="10"/>
      <c r="C31" s="10"/>
      <c r="D31" s="10"/>
      <c r="E31" s="10">
        <v>6615</v>
      </c>
      <c r="F31" s="13" t="s">
        <v>65</v>
      </c>
      <c r="G31" s="45">
        <v>40116.67</v>
      </c>
      <c r="H31" s="45"/>
      <c r="I31" s="45">
        <v>43929.67</v>
      </c>
      <c r="J31" s="52">
        <f t="shared" si="0"/>
        <v>109.50477694185486</v>
      </c>
      <c r="K31" s="47"/>
    </row>
    <row r="32" spans="2:14" ht="25.5" x14ac:dyDescent="0.25">
      <c r="B32" s="10"/>
      <c r="C32" s="10">
        <v>67</v>
      </c>
      <c r="D32" s="10"/>
      <c r="E32" s="10"/>
      <c r="F32" s="13" t="s">
        <v>69</v>
      </c>
      <c r="G32" s="45">
        <f>G33</f>
        <v>368496.55</v>
      </c>
      <c r="H32" s="45">
        <v>518532</v>
      </c>
      <c r="I32" s="45">
        <f>I33</f>
        <v>518530.05</v>
      </c>
      <c r="J32" s="52">
        <f t="shared" si="0"/>
        <v>140.71503518825347</v>
      </c>
      <c r="K32" s="47">
        <f>I32/H32*100</f>
        <v>99.999623938349032</v>
      </c>
    </row>
    <row r="33" spans="2:13" ht="25.5" x14ac:dyDescent="0.25">
      <c r="B33" s="10"/>
      <c r="C33" s="10"/>
      <c r="D33" s="10">
        <v>671</v>
      </c>
      <c r="E33" s="10"/>
      <c r="F33" s="13" t="s">
        <v>70</v>
      </c>
      <c r="G33" s="50">
        <f>SUM(G34:G35)</f>
        <v>368496.55</v>
      </c>
      <c r="H33" s="50"/>
      <c r="I33" s="50">
        <f>I34+I35</f>
        <v>518530.05</v>
      </c>
      <c r="J33" s="52">
        <f t="shared" si="0"/>
        <v>140.71503518825347</v>
      </c>
      <c r="K33" s="47"/>
    </row>
    <row r="34" spans="2:13" ht="25.5" x14ac:dyDescent="0.25">
      <c r="B34" s="10"/>
      <c r="C34" s="10"/>
      <c r="D34" s="10"/>
      <c r="E34" s="10">
        <v>6711</v>
      </c>
      <c r="F34" s="23" t="s">
        <v>71</v>
      </c>
      <c r="G34" s="45">
        <v>365796.55</v>
      </c>
      <c r="H34" s="45"/>
      <c r="I34" s="45">
        <v>504223.05</v>
      </c>
      <c r="J34" s="52">
        <f t="shared" si="0"/>
        <v>137.84248375223876</v>
      </c>
      <c r="K34" s="47"/>
    </row>
    <row r="35" spans="2:13" ht="25.5" x14ac:dyDescent="0.25">
      <c r="B35" s="10"/>
      <c r="C35" s="10"/>
      <c r="D35" s="10"/>
      <c r="E35" s="10">
        <v>6712</v>
      </c>
      <c r="F35" s="23" t="s">
        <v>72</v>
      </c>
      <c r="G35" s="45">
        <v>2700</v>
      </c>
      <c r="H35" s="45"/>
      <c r="I35" s="45">
        <v>14307</v>
      </c>
      <c r="J35" s="52">
        <f t="shared" si="0"/>
        <v>529.8888888888888</v>
      </c>
      <c r="K35" s="47"/>
    </row>
    <row r="36" spans="2:13" x14ac:dyDescent="0.25">
      <c r="B36" s="10"/>
      <c r="C36" s="10">
        <v>68</v>
      </c>
      <c r="D36" s="10"/>
      <c r="E36" s="10"/>
      <c r="F36" s="23" t="s">
        <v>73</v>
      </c>
      <c r="G36" s="45">
        <f>G37</f>
        <v>1173.75</v>
      </c>
      <c r="H36" s="45">
        <v>1000</v>
      </c>
      <c r="I36" s="45">
        <f>I37</f>
        <v>2109.69</v>
      </c>
      <c r="J36" s="52">
        <f t="shared" si="0"/>
        <v>179.73929712460063</v>
      </c>
      <c r="K36" s="47">
        <f>I36/H36*100</f>
        <v>210.96899999999999</v>
      </c>
    </row>
    <row r="37" spans="2:13" x14ac:dyDescent="0.25">
      <c r="B37" s="10"/>
      <c r="C37" s="10"/>
      <c r="D37" s="10">
        <v>683</v>
      </c>
      <c r="E37" s="10"/>
      <c r="F37" s="23" t="s">
        <v>74</v>
      </c>
      <c r="G37" s="45">
        <f>G38</f>
        <v>1173.75</v>
      </c>
      <c r="H37" s="45" t="s">
        <v>48</v>
      </c>
      <c r="I37" s="45">
        <f>I38</f>
        <v>2109.69</v>
      </c>
      <c r="J37" s="52">
        <f t="shared" si="0"/>
        <v>179.73929712460063</v>
      </c>
      <c r="K37" s="47"/>
    </row>
    <row r="38" spans="2:13" x14ac:dyDescent="0.25">
      <c r="B38" s="10"/>
      <c r="C38" s="10"/>
      <c r="D38" s="10"/>
      <c r="E38" s="10">
        <v>6831</v>
      </c>
      <c r="F38" s="13" t="s">
        <v>74</v>
      </c>
      <c r="G38" s="45">
        <v>1173.75</v>
      </c>
      <c r="H38" s="45"/>
      <c r="I38" s="45">
        <v>2109.69</v>
      </c>
      <c r="J38" s="52">
        <f t="shared" si="0"/>
        <v>179.73929712460063</v>
      </c>
      <c r="K38" s="47"/>
    </row>
    <row r="39" spans="2:13" ht="18" x14ac:dyDescent="0.25">
      <c r="B39" s="3"/>
      <c r="C39" s="3"/>
      <c r="D39" s="3"/>
      <c r="E39" s="3"/>
      <c r="F39" s="3"/>
      <c r="G39" s="3"/>
      <c r="H39" s="3"/>
      <c r="I39" s="4"/>
      <c r="J39" s="4"/>
      <c r="K39" s="4"/>
    </row>
    <row r="40" spans="2:13" ht="36.75" customHeight="1" x14ac:dyDescent="0.25">
      <c r="B40" s="157" t="s">
        <v>3</v>
      </c>
      <c r="C40" s="158"/>
      <c r="D40" s="158"/>
      <c r="E40" s="158"/>
      <c r="F40" s="159"/>
      <c r="G40" s="35" t="s">
        <v>208</v>
      </c>
      <c r="H40" s="35" t="s">
        <v>213</v>
      </c>
      <c r="I40" s="35" t="s">
        <v>214</v>
      </c>
      <c r="J40" s="35" t="s">
        <v>15</v>
      </c>
      <c r="K40" s="35" t="s">
        <v>33</v>
      </c>
    </row>
    <row r="41" spans="2:13" x14ac:dyDescent="0.25">
      <c r="B41" s="154">
        <v>1</v>
      </c>
      <c r="C41" s="155"/>
      <c r="D41" s="155"/>
      <c r="E41" s="155"/>
      <c r="F41" s="156"/>
      <c r="G41" s="37">
        <v>2</v>
      </c>
      <c r="H41" s="37">
        <v>3</v>
      </c>
      <c r="I41" s="37">
        <v>4</v>
      </c>
      <c r="J41" s="37" t="s">
        <v>45</v>
      </c>
      <c r="K41" s="37" t="s">
        <v>46</v>
      </c>
    </row>
    <row r="42" spans="2:13" s="54" customFormat="1" x14ac:dyDescent="0.25">
      <c r="B42" s="17"/>
      <c r="C42" s="17"/>
      <c r="D42" s="17"/>
      <c r="E42" s="17"/>
      <c r="F42" s="53" t="s">
        <v>31</v>
      </c>
      <c r="G42" s="52">
        <f>G43+G86</f>
        <v>797249.42999999993</v>
      </c>
      <c r="H42" s="51">
        <f>H43+H86</f>
        <v>984262</v>
      </c>
      <c r="I42" s="52">
        <f>I43+I86</f>
        <v>937589.36</v>
      </c>
      <c r="J42" s="52">
        <f t="shared" ref="J42:J99" si="1">I42/G42*100</f>
        <v>117.60301415329957</v>
      </c>
      <c r="K42" s="52">
        <f>I42/H42*100</f>
        <v>95.258108105362197</v>
      </c>
      <c r="M42" s="104"/>
    </row>
    <row r="43" spans="2:13" s="54" customFormat="1" x14ac:dyDescent="0.25">
      <c r="B43" s="17">
        <v>3</v>
      </c>
      <c r="C43" s="17"/>
      <c r="D43" s="17"/>
      <c r="E43" s="17"/>
      <c r="F43" s="53" t="s">
        <v>75</v>
      </c>
      <c r="G43" s="52">
        <f>G44+G51+G80+G83</f>
        <v>666052.73999999987</v>
      </c>
      <c r="H43" s="51">
        <f>H44+H51+H80+H83</f>
        <v>882355</v>
      </c>
      <c r="I43" s="52">
        <f>I44+I51+I80+I83</f>
        <v>882779.95</v>
      </c>
      <c r="J43" s="52">
        <f t="shared" si="1"/>
        <v>132.53904638242312</v>
      </c>
      <c r="K43" s="52">
        <f>I43/H43*100</f>
        <v>100.04816088762458</v>
      </c>
      <c r="M43" s="104"/>
    </row>
    <row r="44" spans="2:13" x14ac:dyDescent="0.25">
      <c r="B44" s="10"/>
      <c r="C44" s="10">
        <v>31</v>
      </c>
      <c r="D44" s="10"/>
      <c r="E44" s="10"/>
      <c r="F44" s="23" t="s">
        <v>76</v>
      </c>
      <c r="G44" s="47">
        <f>G45+G47+G49</f>
        <v>375604.97</v>
      </c>
      <c r="H44" s="45">
        <v>545383</v>
      </c>
      <c r="I44" s="47">
        <f>I45+I47+I49</f>
        <v>555430</v>
      </c>
      <c r="J44" s="47">
        <f t="shared" si="1"/>
        <v>147.8761050472788</v>
      </c>
      <c r="K44" s="47">
        <f>I44/H44*100</f>
        <v>101.84219163413601</v>
      </c>
      <c r="M44" s="105"/>
    </row>
    <row r="45" spans="2:13" x14ac:dyDescent="0.25">
      <c r="B45" s="10"/>
      <c r="C45" s="10"/>
      <c r="D45" s="10">
        <v>311</v>
      </c>
      <c r="E45" s="10"/>
      <c r="F45" s="23" t="s">
        <v>77</v>
      </c>
      <c r="G45" s="47">
        <f>G46</f>
        <v>313555.93</v>
      </c>
      <c r="H45" s="45" t="s">
        <v>48</v>
      </c>
      <c r="I45" s="47">
        <f>I46</f>
        <v>460423.9</v>
      </c>
      <c r="J45" s="47">
        <f t="shared" si="1"/>
        <v>146.83948091812519</v>
      </c>
      <c r="K45" s="47"/>
    </row>
    <row r="46" spans="2:13" x14ac:dyDescent="0.25">
      <c r="B46" s="10"/>
      <c r="C46" s="10"/>
      <c r="D46" s="10"/>
      <c r="E46" s="10">
        <v>3111</v>
      </c>
      <c r="F46" s="23" t="s">
        <v>78</v>
      </c>
      <c r="G46" s="47">
        <v>313555.93</v>
      </c>
      <c r="H46" s="45"/>
      <c r="I46" s="47">
        <v>460423.9</v>
      </c>
      <c r="J46" s="47">
        <f t="shared" si="1"/>
        <v>146.83948091812519</v>
      </c>
      <c r="K46" s="47"/>
    </row>
    <row r="47" spans="2:13" x14ac:dyDescent="0.25">
      <c r="B47" s="10"/>
      <c r="C47" s="10"/>
      <c r="D47" s="10">
        <v>312</v>
      </c>
      <c r="E47" s="10"/>
      <c r="F47" s="23" t="s">
        <v>79</v>
      </c>
      <c r="G47" s="47">
        <f>G48</f>
        <v>12668.99</v>
      </c>
      <c r="H47" s="45" t="s">
        <v>48</v>
      </c>
      <c r="I47" s="47">
        <f>I48</f>
        <v>19036.22</v>
      </c>
      <c r="J47" s="47">
        <f t="shared" si="1"/>
        <v>150.25838681694438</v>
      </c>
      <c r="K47" s="47"/>
    </row>
    <row r="48" spans="2:13" x14ac:dyDescent="0.25">
      <c r="B48" s="10"/>
      <c r="C48" s="10"/>
      <c r="D48" s="10"/>
      <c r="E48" s="10">
        <v>3121</v>
      </c>
      <c r="F48" s="23" t="s">
        <v>79</v>
      </c>
      <c r="G48" s="47">
        <v>12668.99</v>
      </c>
      <c r="H48" s="45"/>
      <c r="I48" s="47">
        <v>19036.22</v>
      </c>
      <c r="J48" s="47">
        <f t="shared" si="1"/>
        <v>150.25838681694438</v>
      </c>
      <c r="K48" s="47"/>
    </row>
    <row r="49" spans="2:13" x14ac:dyDescent="0.25">
      <c r="B49" s="10"/>
      <c r="C49" s="10"/>
      <c r="D49" s="10">
        <v>313</v>
      </c>
      <c r="E49" s="10"/>
      <c r="F49" s="23" t="s">
        <v>80</v>
      </c>
      <c r="G49" s="47">
        <f>G50</f>
        <v>49380.05</v>
      </c>
      <c r="H49" s="45" t="s">
        <v>48</v>
      </c>
      <c r="I49" s="47">
        <f>I50</f>
        <v>75969.88</v>
      </c>
      <c r="J49" s="47">
        <f t="shared" si="1"/>
        <v>153.8473128318015</v>
      </c>
      <c r="K49" s="47"/>
    </row>
    <row r="50" spans="2:13" x14ac:dyDescent="0.25">
      <c r="B50" s="10"/>
      <c r="C50" s="10"/>
      <c r="D50" s="10"/>
      <c r="E50" s="10">
        <v>3132</v>
      </c>
      <c r="F50" s="23" t="s">
        <v>81</v>
      </c>
      <c r="G50" s="47">
        <v>49380.05</v>
      </c>
      <c r="H50" s="45"/>
      <c r="I50" s="47">
        <v>75969.88</v>
      </c>
      <c r="J50" s="47">
        <f t="shared" si="1"/>
        <v>153.8473128318015</v>
      </c>
      <c r="K50" s="47"/>
    </row>
    <row r="51" spans="2:13" x14ac:dyDescent="0.25">
      <c r="B51" s="10"/>
      <c r="C51" s="10">
        <v>32</v>
      </c>
      <c r="D51" s="10"/>
      <c r="E51" s="10"/>
      <c r="F51" s="23" t="s">
        <v>82</v>
      </c>
      <c r="G51" s="47">
        <f>G52+G56+G63+G73</f>
        <v>279895.72000000003</v>
      </c>
      <c r="H51" s="45">
        <v>326702</v>
      </c>
      <c r="I51" s="47">
        <f>I52+I56+I63+I73</f>
        <v>316251.69</v>
      </c>
      <c r="J51" s="47">
        <f t="shared" si="1"/>
        <v>112.98911251661868</v>
      </c>
      <c r="K51" s="47">
        <f>I51/H51*100</f>
        <v>96.801271495123999</v>
      </c>
      <c r="M51" s="105"/>
    </row>
    <row r="52" spans="2:13" x14ac:dyDescent="0.25">
      <c r="B52" s="10"/>
      <c r="C52" s="10"/>
      <c r="D52" s="10">
        <v>321</v>
      </c>
      <c r="E52" s="10"/>
      <c r="F52" s="23" t="s">
        <v>83</v>
      </c>
      <c r="G52" s="47">
        <f>SUM(G53:G55)</f>
        <v>19720.22</v>
      </c>
      <c r="H52" s="45" t="s">
        <v>48</v>
      </c>
      <c r="I52" s="47">
        <f>I53+I54+I55</f>
        <v>23247.95</v>
      </c>
      <c r="J52" s="47">
        <f t="shared" si="1"/>
        <v>117.8888977912011</v>
      </c>
      <c r="K52" s="47"/>
    </row>
    <row r="53" spans="2:13" x14ac:dyDescent="0.25">
      <c r="B53" s="10"/>
      <c r="C53" s="10"/>
      <c r="D53" s="10"/>
      <c r="E53" s="10">
        <v>3211</v>
      </c>
      <c r="F53" s="23" t="s">
        <v>84</v>
      </c>
      <c r="G53" s="47">
        <v>5473.72</v>
      </c>
      <c r="H53" s="45"/>
      <c r="I53" s="47">
        <v>6983.21</v>
      </c>
      <c r="J53" s="47">
        <f t="shared" si="1"/>
        <v>127.57704084242525</v>
      </c>
      <c r="K53" s="47"/>
    </row>
    <row r="54" spans="2:13" ht="25.5" x14ac:dyDescent="0.25">
      <c r="B54" s="10"/>
      <c r="C54" s="10"/>
      <c r="D54" s="10"/>
      <c r="E54" s="10">
        <v>3212</v>
      </c>
      <c r="F54" s="23" t="s">
        <v>85</v>
      </c>
      <c r="G54" s="47">
        <v>13508.5</v>
      </c>
      <c r="H54" s="45"/>
      <c r="I54" s="47">
        <v>15504.74</v>
      </c>
      <c r="J54" s="47">
        <f t="shared" si="1"/>
        <v>114.77765851130771</v>
      </c>
      <c r="K54" s="47"/>
    </row>
    <row r="55" spans="2:13" x14ac:dyDescent="0.25">
      <c r="B55" s="10"/>
      <c r="C55" s="10"/>
      <c r="D55" s="10"/>
      <c r="E55" s="10">
        <v>3213</v>
      </c>
      <c r="F55" s="23" t="s">
        <v>86</v>
      </c>
      <c r="G55" s="47">
        <v>738</v>
      </c>
      <c r="H55" s="45"/>
      <c r="I55" s="47">
        <v>760</v>
      </c>
      <c r="J55" s="47">
        <f>I55/G55*100</f>
        <v>102.98102981029811</v>
      </c>
      <c r="K55" s="47"/>
    </row>
    <row r="56" spans="2:13" x14ac:dyDescent="0.25">
      <c r="B56" s="10"/>
      <c r="C56" s="10"/>
      <c r="D56" s="10">
        <v>322</v>
      </c>
      <c r="E56" s="10"/>
      <c r="F56" s="23" t="s">
        <v>87</v>
      </c>
      <c r="G56" s="47">
        <f>SUM(G57:G62)</f>
        <v>88448.61</v>
      </c>
      <c r="H56" s="45" t="s">
        <v>48</v>
      </c>
      <c r="I56" s="47">
        <f>I57+I58+I59+I60+I61+I62</f>
        <v>67125.919999999998</v>
      </c>
      <c r="J56" s="47">
        <f t="shared" si="1"/>
        <v>75.89256631619196</v>
      </c>
      <c r="K56" s="47"/>
      <c r="M56" s="105"/>
    </row>
    <row r="57" spans="2:13" x14ac:dyDescent="0.25">
      <c r="B57" s="10"/>
      <c r="C57" s="10"/>
      <c r="D57" s="10"/>
      <c r="E57" s="10">
        <v>3221</v>
      </c>
      <c r="F57" s="23" t="s">
        <v>88</v>
      </c>
      <c r="G57" s="47">
        <v>4527.96</v>
      </c>
      <c r="H57" s="45"/>
      <c r="I57" s="47">
        <v>3274.07</v>
      </c>
      <c r="J57" s="47">
        <f t="shared" si="1"/>
        <v>72.307838408466509</v>
      </c>
      <c r="K57" s="47"/>
    </row>
    <row r="58" spans="2:13" x14ac:dyDescent="0.25">
      <c r="B58" s="10"/>
      <c r="C58" s="10"/>
      <c r="D58" s="10"/>
      <c r="E58" s="10">
        <v>3222</v>
      </c>
      <c r="F58" s="23" t="s">
        <v>89</v>
      </c>
      <c r="G58" s="47">
        <v>31722.880000000001</v>
      </c>
      <c r="H58" s="45"/>
      <c r="I58" s="47">
        <v>28254.61</v>
      </c>
      <c r="J58" s="47">
        <f t="shared" si="1"/>
        <v>89.066976264450133</v>
      </c>
      <c r="K58" s="47"/>
    </row>
    <row r="59" spans="2:13" x14ac:dyDescent="0.25">
      <c r="B59" s="10"/>
      <c r="C59" s="10"/>
      <c r="D59" s="10"/>
      <c r="E59" s="10">
        <v>3223</v>
      </c>
      <c r="F59" s="23" t="s">
        <v>90</v>
      </c>
      <c r="G59" s="47">
        <v>31645.599999999999</v>
      </c>
      <c r="H59" s="45"/>
      <c r="I59" s="47">
        <v>29036.36</v>
      </c>
      <c r="J59" s="47">
        <f t="shared" si="1"/>
        <v>91.754809515382874</v>
      </c>
      <c r="K59" s="47"/>
    </row>
    <row r="60" spans="2:13" ht="25.5" x14ac:dyDescent="0.25">
      <c r="B60" s="10"/>
      <c r="C60" s="10"/>
      <c r="D60" s="10"/>
      <c r="E60" s="10">
        <v>3224</v>
      </c>
      <c r="F60" s="23" t="s">
        <v>95</v>
      </c>
      <c r="G60" s="47">
        <v>10202.08</v>
      </c>
      <c r="H60" s="45"/>
      <c r="I60" s="47">
        <v>4348.99</v>
      </c>
      <c r="J60" s="47">
        <f t="shared" si="1"/>
        <v>42.628463999498138</v>
      </c>
      <c r="K60" s="47"/>
    </row>
    <row r="61" spans="2:13" x14ac:dyDescent="0.25">
      <c r="B61" s="10"/>
      <c r="C61" s="10"/>
      <c r="D61" s="10"/>
      <c r="E61" s="10">
        <v>3225</v>
      </c>
      <c r="F61" s="23" t="s">
        <v>112</v>
      </c>
      <c r="G61" s="47">
        <v>3731.8</v>
      </c>
      <c r="H61" s="45"/>
      <c r="I61" s="47">
        <v>1000</v>
      </c>
      <c r="J61" s="47">
        <f t="shared" si="1"/>
        <v>26.796720081462027</v>
      </c>
      <c r="K61" s="47"/>
    </row>
    <row r="62" spans="2:13" x14ac:dyDescent="0.25">
      <c r="B62" s="10"/>
      <c r="C62" s="10"/>
      <c r="D62" s="10"/>
      <c r="E62" s="10">
        <v>3227</v>
      </c>
      <c r="F62" s="23" t="s">
        <v>117</v>
      </c>
      <c r="G62" s="47">
        <v>6618.29</v>
      </c>
      <c r="H62" s="45"/>
      <c r="I62" s="47">
        <v>1211.8900000000001</v>
      </c>
      <c r="J62" s="47">
        <f t="shared" si="1"/>
        <v>18.311225407167107</v>
      </c>
      <c r="K62" s="47"/>
    </row>
    <row r="63" spans="2:13" x14ac:dyDescent="0.25">
      <c r="B63" s="10"/>
      <c r="C63" s="10"/>
      <c r="D63" s="10">
        <v>323</v>
      </c>
      <c r="E63" s="10"/>
      <c r="F63" s="23" t="s">
        <v>91</v>
      </c>
      <c r="G63" s="47">
        <f>SUM(G64:G72)</f>
        <v>154435.08000000002</v>
      </c>
      <c r="H63" s="45" t="s">
        <v>48</v>
      </c>
      <c r="I63" s="47">
        <f>I64+I65+I66+I67+I68+I69+I70+I71+I72</f>
        <v>200243.49</v>
      </c>
      <c r="J63" s="47">
        <f t="shared" si="1"/>
        <v>129.66192007670793</v>
      </c>
      <c r="K63" s="47"/>
    </row>
    <row r="64" spans="2:13" x14ac:dyDescent="0.25">
      <c r="B64" s="10"/>
      <c r="C64" s="10"/>
      <c r="D64" s="10"/>
      <c r="E64" s="10">
        <v>3231</v>
      </c>
      <c r="F64" s="23" t="s">
        <v>92</v>
      </c>
      <c r="G64" s="47">
        <v>11079.41</v>
      </c>
      <c r="H64" s="45"/>
      <c r="I64" s="47">
        <v>12352.79</v>
      </c>
      <c r="J64" s="47">
        <f t="shared" si="1"/>
        <v>111.49321128110614</v>
      </c>
      <c r="K64" s="47"/>
    </row>
    <row r="65" spans="2:11" x14ac:dyDescent="0.25">
      <c r="B65" s="10"/>
      <c r="C65" s="10"/>
      <c r="D65" s="10"/>
      <c r="E65" s="10">
        <v>3232</v>
      </c>
      <c r="F65" s="23" t="s">
        <v>93</v>
      </c>
      <c r="G65" s="47">
        <v>26569.31</v>
      </c>
      <c r="H65" s="45"/>
      <c r="I65" s="47">
        <v>20358.47</v>
      </c>
      <c r="J65" s="47">
        <f t="shared" si="1"/>
        <v>76.624007172184747</v>
      </c>
      <c r="K65" s="47"/>
    </row>
    <row r="66" spans="2:11" x14ac:dyDescent="0.25">
      <c r="B66" s="10"/>
      <c r="C66" s="10"/>
      <c r="D66" s="10"/>
      <c r="E66" s="10">
        <v>3233</v>
      </c>
      <c r="F66" s="23" t="s">
        <v>94</v>
      </c>
      <c r="G66" s="47">
        <v>30868.61</v>
      </c>
      <c r="H66" s="45"/>
      <c r="I66" s="47">
        <v>27485.97</v>
      </c>
      <c r="J66" s="47">
        <f t="shared" si="1"/>
        <v>89.041813026242522</v>
      </c>
      <c r="K66" s="47"/>
    </row>
    <row r="67" spans="2:11" x14ac:dyDescent="0.25">
      <c r="B67" s="10"/>
      <c r="C67" s="10"/>
      <c r="D67" s="10"/>
      <c r="E67" s="10">
        <v>3234</v>
      </c>
      <c r="F67" s="23" t="s">
        <v>96</v>
      </c>
      <c r="G67" s="47">
        <v>5273.11</v>
      </c>
      <c r="H67" s="45"/>
      <c r="I67" s="47">
        <v>6610.33</v>
      </c>
      <c r="J67" s="47">
        <f t="shared" si="1"/>
        <v>125.35922823532981</v>
      </c>
      <c r="K67" s="47"/>
    </row>
    <row r="68" spans="2:11" x14ac:dyDescent="0.25">
      <c r="B68" s="10"/>
      <c r="C68" s="10"/>
      <c r="D68" s="10"/>
      <c r="E68" s="10">
        <v>3235</v>
      </c>
      <c r="F68" s="23" t="s">
        <v>113</v>
      </c>
      <c r="G68" s="47">
        <v>1754.55</v>
      </c>
      <c r="H68" s="45"/>
      <c r="I68" s="47">
        <v>0</v>
      </c>
      <c r="J68" s="47">
        <f t="shared" si="1"/>
        <v>0</v>
      </c>
      <c r="K68" s="47"/>
    </row>
    <row r="69" spans="2:11" x14ac:dyDescent="0.25">
      <c r="B69" s="10"/>
      <c r="C69" s="10"/>
      <c r="D69" s="10"/>
      <c r="E69" s="10">
        <v>3236</v>
      </c>
      <c r="F69" s="23" t="s">
        <v>215</v>
      </c>
      <c r="G69" s="47">
        <v>0</v>
      </c>
      <c r="H69" s="45"/>
      <c r="I69" s="47">
        <v>1338.53</v>
      </c>
      <c r="J69" s="47" t="e">
        <f t="shared" si="1"/>
        <v>#DIV/0!</v>
      </c>
      <c r="K69" s="47"/>
    </row>
    <row r="70" spans="2:11" x14ac:dyDescent="0.25">
      <c r="B70" s="10"/>
      <c r="C70" s="10"/>
      <c r="D70" s="10"/>
      <c r="E70" s="10">
        <v>3237</v>
      </c>
      <c r="F70" s="23" t="s">
        <v>118</v>
      </c>
      <c r="G70" s="47">
        <v>60730.720000000001</v>
      </c>
      <c r="H70" s="45"/>
      <c r="I70" s="47">
        <v>109385.84</v>
      </c>
      <c r="J70" s="47">
        <f t="shared" si="1"/>
        <v>180.11615867554346</v>
      </c>
      <c r="K70" s="47"/>
    </row>
    <row r="71" spans="2:11" x14ac:dyDescent="0.25">
      <c r="B71" s="10"/>
      <c r="C71" s="10"/>
      <c r="D71" s="10"/>
      <c r="E71" s="10">
        <v>3238</v>
      </c>
      <c r="F71" s="23" t="s">
        <v>120</v>
      </c>
      <c r="G71" s="47">
        <v>15320.93</v>
      </c>
      <c r="H71" s="45"/>
      <c r="I71" s="47">
        <v>20605.91</v>
      </c>
      <c r="J71" s="47">
        <f t="shared" si="1"/>
        <v>134.49516445803224</v>
      </c>
      <c r="K71" s="47"/>
    </row>
    <row r="72" spans="2:11" x14ac:dyDescent="0.25">
      <c r="B72" s="10"/>
      <c r="C72" s="10"/>
      <c r="D72" s="10"/>
      <c r="E72" s="10">
        <v>3239</v>
      </c>
      <c r="F72" s="23" t="s">
        <v>121</v>
      </c>
      <c r="G72" s="47">
        <v>2838.44</v>
      </c>
      <c r="H72" s="45"/>
      <c r="I72" s="47">
        <v>2105.65</v>
      </c>
      <c r="J72" s="47">
        <f t="shared" si="1"/>
        <v>74.183354236834319</v>
      </c>
      <c r="K72" s="47"/>
    </row>
    <row r="73" spans="2:11" x14ac:dyDescent="0.25">
      <c r="B73" s="10"/>
      <c r="C73" s="10"/>
      <c r="D73" s="10">
        <v>329</v>
      </c>
      <c r="E73" s="10"/>
      <c r="F73" s="23" t="s">
        <v>122</v>
      </c>
      <c r="G73" s="47">
        <f>SUM(G74:G79)</f>
        <v>17291.810000000001</v>
      </c>
      <c r="H73" s="45" t="s">
        <v>48</v>
      </c>
      <c r="I73" s="47">
        <f>I74+I75+I76+I77+I78+I79</f>
        <v>25634.329999999998</v>
      </c>
      <c r="J73" s="47">
        <f t="shared" si="1"/>
        <v>148.24549888068395</v>
      </c>
      <c r="K73" s="47"/>
    </row>
    <row r="74" spans="2:11" ht="25.5" x14ac:dyDescent="0.25">
      <c r="B74" s="10"/>
      <c r="C74" s="10"/>
      <c r="D74" s="10"/>
      <c r="E74" s="10">
        <v>3291</v>
      </c>
      <c r="F74" s="23" t="s">
        <v>123</v>
      </c>
      <c r="G74" s="47">
        <v>4257.22</v>
      </c>
      <c r="H74" s="45"/>
      <c r="I74" s="47">
        <v>9374.85</v>
      </c>
      <c r="J74" s="47">
        <f t="shared" si="1"/>
        <v>220.210606921888</v>
      </c>
      <c r="K74" s="47"/>
    </row>
    <row r="75" spans="2:11" x14ac:dyDescent="0.25">
      <c r="B75" s="10"/>
      <c r="C75" s="10"/>
      <c r="D75" s="10"/>
      <c r="E75" s="10">
        <v>3292</v>
      </c>
      <c r="F75" s="23" t="s">
        <v>124</v>
      </c>
      <c r="G75" s="47">
        <v>7640.22</v>
      </c>
      <c r="H75" s="45"/>
      <c r="I75" s="47">
        <v>6560.07</v>
      </c>
      <c r="J75" s="47">
        <f t="shared" si="1"/>
        <v>85.862318100787675</v>
      </c>
      <c r="K75" s="47"/>
    </row>
    <row r="76" spans="2:11" x14ac:dyDescent="0.25">
      <c r="B76" s="10"/>
      <c r="C76" s="10"/>
      <c r="D76" s="10"/>
      <c r="E76" s="10">
        <v>3293</v>
      </c>
      <c r="F76" s="23" t="s">
        <v>125</v>
      </c>
      <c r="G76" s="47">
        <v>3812.68</v>
      </c>
      <c r="H76" s="45"/>
      <c r="I76" s="47">
        <v>3294.43</v>
      </c>
      <c r="J76" s="47">
        <f t="shared" si="1"/>
        <v>86.407199135516223</v>
      </c>
      <c r="K76" s="47"/>
    </row>
    <row r="77" spans="2:11" x14ac:dyDescent="0.25">
      <c r="B77" s="10"/>
      <c r="C77" s="10"/>
      <c r="D77" s="10"/>
      <c r="E77" s="10">
        <v>3294</v>
      </c>
      <c r="F77" s="23" t="s">
        <v>126</v>
      </c>
      <c r="G77" s="47">
        <v>20</v>
      </c>
      <c r="H77" s="45"/>
      <c r="I77" s="47">
        <v>200</v>
      </c>
      <c r="J77" s="47">
        <f t="shared" si="1"/>
        <v>1000</v>
      </c>
      <c r="K77" s="47"/>
    </row>
    <row r="78" spans="2:11" x14ac:dyDescent="0.25">
      <c r="B78" s="10"/>
      <c r="C78" s="10"/>
      <c r="D78" s="10"/>
      <c r="E78" s="10">
        <v>3295</v>
      </c>
      <c r="F78" s="23" t="s">
        <v>127</v>
      </c>
      <c r="G78" s="47">
        <v>1000</v>
      </c>
      <c r="H78" s="45"/>
      <c r="I78" s="47">
        <v>6065.89</v>
      </c>
      <c r="J78" s="47">
        <f t="shared" si="1"/>
        <v>606.58900000000006</v>
      </c>
      <c r="K78" s="47"/>
    </row>
    <row r="79" spans="2:11" x14ac:dyDescent="0.25">
      <c r="B79" s="10"/>
      <c r="C79" s="10"/>
      <c r="D79" s="10"/>
      <c r="E79" s="10">
        <v>3299</v>
      </c>
      <c r="F79" s="23" t="s">
        <v>122</v>
      </c>
      <c r="G79" s="47">
        <v>561.69000000000005</v>
      </c>
      <c r="H79" s="45"/>
      <c r="I79" s="47">
        <v>139.09</v>
      </c>
      <c r="J79" s="47">
        <f t="shared" si="1"/>
        <v>24.762769499189943</v>
      </c>
      <c r="K79" s="47"/>
    </row>
    <row r="80" spans="2:11" x14ac:dyDescent="0.25">
      <c r="B80" s="10"/>
      <c r="C80" s="10">
        <v>34</v>
      </c>
      <c r="D80" s="10"/>
      <c r="E80" s="10"/>
      <c r="F80" s="23" t="s">
        <v>97</v>
      </c>
      <c r="G80" s="47">
        <f>G81</f>
        <v>2920.73</v>
      </c>
      <c r="H80" s="45">
        <v>3670</v>
      </c>
      <c r="I80" s="47">
        <f>I81</f>
        <v>3157.42</v>
      </c>
      <c r="J80" s="47">
        <f t="shared" si="1"/>
        <v>108.103795968816</v>
      </c>
      <c r="K80" s="47">
        <f>I80/H80*100</f>
        <v>86.033242506811987</v>
      </c>
    </row>
    <row r="81" spans="2:13" x14ac:dyDescent="0.25">
      <c r="B81" s="10"/>
      <c r="C81" s="10"/>
      <c r="D81" s="10">
        <v>343</v>
      </c>
      <c r="E81" s="10"/>
      <c r="F81" s="23" t="s">
        <v>98</v>
      </c>
      <c r="G81" s="47">
        <f>SUM(G82:G82)</f>
        <v>2920.73</v>
      </c>
      <c r="H81" s="45" t="s">
        <v>48</v>
      </c>
      <c r="I81" s="47">
        <f>I82</f>
        <v>3157.42</v>
      </c>
      <c r="J81" s="47">
        <f t="shared" si="1"/>
        <v>108.103795968816</v>
      </c>
      <c r="K81" s="47"/>
    </row>
    <row r="82" spans="2:13" x14ac:dyDescent="0.25">
      <c r="B82" s="10"/>
      <c r="C82" s="10"/>
      <c r="D82" s="10"/>
      <c r="E82" s="10">
        <v>3431</v>
      </c>
      <c r="F82" s="23" t="s">
        <v>99</v>
      </c>
      <c r="G82" s="47">
        <v>2920.73</v>
      </c>
      <c r="H82" s="45"/>
      <c r="I82" s="47">
        <v>3157.42</v>
      </c>
      <c r="J82" s="47">
        <f t="shared" si="1"/>
        <v>108.103795968816</v>
      </c>
      <c r="K82" s="47"/>
    </row>
    <row r="83" spans="2:13" ht="26.25" customHeight="1" x14ac:dyDescent="0.25">
      <c r="B83" s="10"/>
      <c r="C83" s="10">
        <v>36</v>
      </c>
      <c r="D83" s="10"/>
      <c r="E83" s="10"/>
      <c r="F83" s="23" t="s">
        <v>116</v>
      </c>
      <c r="G83" s="47">
        <f>G84</f>
        <v>7631.32</v>
      </c>
      <c r="H83" s="45">
        <v>6600</v>
      </c>
      <c r="I83" s="47">
        <f>I84</f>
        <v>7940.84</v>
      </c>
      <c r="J83" s="47">
        <f t="shared" si="1"/>
        <v>104.0559169318021</v>
      </c>
      <c r="K83" s="47">
        <f>I83/H83*100</f>
        <v>120.31575757575759</v>
      </c>
    </row>
    <row r="84" spans="2:13" ht="26.1" customHeight="1" x14ac:dyDescent="0.25">
      <c r="B84" s="10"/>
      <c r="C84" s="10"/>
      <c r="D84" s="10">
        <v>369</v>
      </c>
      <c r="E84" s="10"/>
      <c r="F84" s="23" t="s">
        <v>66</v>
      </c>
      <c r="G84" s="47">
        <f>G85</f>
        <v>7631.32</v>
      </c>
      <c r="H84" s="45" t="s">
        <v>48</v>
      </c>
      <c r="I84" s="47">
        <f>I85</f>
        <v>7940.84</v>
      </c>
      <c r="J84" s="47">
        <f t="shared" si="1"/>
        <v>104.0559169318021</v>
      </c>
      <c r="K84" s="47"/>
    </row>
    <row r="85" spans="2:13" ht="25.5" x14ac:dyDescent="0.25">
      <c r="B85" s="10"/>
      <c r="C85" s="10"/>
      <c r="D85" s="10"/>
      <c r="E85" s="10">
        <v>3691</v>
      </c>
      <c r="F85" s="23" t="s">
        <v>67</v>
      </c>
      <c r="G85" s="47">
        <v>7631.32</v>
      </c>
      <c r="H85" s="45" t="s">
        <v>48</v>
      </c>
      <c r="I85" s="47">
        <v>7940.84</v>
      </c>
      <c r="J85" s="47">
        <f t="shared" si="1"/>
        <v>104.0559169318021</v>
      </c>
      <c r="K85" s="47"/>
    </row>
    <row r="86" spans="2:13" s="54" customFormat="1" x14ac:dyDescent="0.25">
      <c r="B86" s="17">
        <v>4</v>
      </c>
      <c r="C86" s="17"/>
      <c r="D86" s="17"/>
      <c r="E86" s="17"/>
      <c r="F86" s="53" t="s">
        <v>100</v>
      </c>
      <c r="G86" s="52">
        <f>G87+G90+G100</f>
        <v>131196.69</v>
      </c>
      <c r="H86" s="51">
        <f>H87+H90+H100</f>
        <v>101907</v>
      </c>
      <c r="I86" s="52">
        <f>I87+I90+I100</f>
        <v>54809.41</v>
      </c>
      <c r="J86" s="52">
        <f t="shared" si="1"/>
        <v>41.776518904554685</v>
      </c>
      <c r="K86" s="52">
        <f>I86/H86*100</f>
        <v>53.783753814752664</v>
      </c>
      <c r="M86" s="104"/>
    </row>
    <row r="87" spans="2:13" ht="25.5" x14ac:dyDescent="0.25">
      <c r="B87" s="10"/>
      <c r="C87" s="10">
        <v>41</v>
      </c>
      <c r="D87" s="10"/>
      <c r="E87" s="10"/>
      <c r="F87" s="23" t="s">
        <v>101</v>
      </c>
      <c r="G87" s="47">
        <f>G88</f>
        <v>0</v>
      </c>
      <c r="H87" s="45">
        <v>0</v>
      </c>
      <c r="I87" s="47">
        <f>I88</f>
        <v>5000</v>
      </c>
      <c r="J87" s="47" t="e">
        <f t="shared" si="1"/>
        <v>#DIV/0!</v>
      </c>
      <c r="K87" s="47"/>
    </row>
    <row r="88" spans="2:13" x14ac:dyDescent="0.25">
      <c r="B88" s="10"/>
      <c r="C88" s="10"/>
      <c r="D88" s="10">
        <v>412</v>
      </c>
      <c r="E88" s="10"/>
      <c r="F88" s="23" t="s">
        <v>102</v>
      </c>
      <c r="G88" s="47">
        <f>G89</f>
        <v>0</v>
      </c>
      <c r="H88" s="45" t="s">
        <v>48</v>
      </c>
      <c r="I88" s="47">
        <f>I89</f>
        <v>5000</v>
      </c>
      <c r="J88" s="47" t="e">
        <f t="shared" si="1"/>
        <v>#DIV/0!</v>
      </c>
      <c r="K88" s="47"/>
      <c r="M88" s="105"/>
    </row>
    <row r="89" spans="2:13" x14ac:dyDescent="0.25">
      <c r="B89" s="10"/>
      <c r="C89" s="10"/>
      <c r="D89" s="10"/>
      <c r="E89" s="10">
        <v>4124</v>
      </c>
      <c r="F89" s="23" t="s">
        <v>216</v>
      </c>
      <c r="G89" s="47">
        <v>0</v>
      </c>
      <c r="H89" s="45"/>
      <c r="I89" s="47">
        <v>5000</v>
      </c>
      <c r="J89" s="47" t="e">
        <f t="shared" si="1"/>
        <v>#DIV/0!</v>
      </c>
      <c r="K89" s="47"/>
    </row>
    <row r="90" spans="2:13" ht="28.15" customHeight="1" x14ac:dyDescent="0.25">
      <c r="B90" s="10"/>
      <c r="C90" s="10">
        <v>42</v>
      </c>
      <c r="D90" s="10"/>
      <c r="E90" s="10"/>
      <c r="F90" s="23" t="s">
        <v>103</v>
      </c>
      <c r="G90" s="47">
        <f>G91+G94+G98</f>
        <v>37668.28</v>
      </c>
      <c r="H90" s="45">
        <v>77807</v>
      </c>
      <c r="I90" s="47">
        <f>I91+I94+I98</f>
        <v>38509.410000000003</v>
      </c>
      <c r="J90" s="47">
        <f t="shared" si="1"/>
        <v>102.23299285234155</v>
      </c>
      <c r="K90" s="47">
        <f>I90/H90*100</f>
        <v>49.493503155243104</v>
      </c>
      <c r="M90" s="105"/>
    </row>
    <row r="91" spans="2:13" x14ac:dyDescent="0.25">
      <c r="B91" s="10"/>
      <c r="C91" s="10"/>
      <c r="D91" s="10">
        <v>421</v>
      </c>
      <c r="E91" s="10"/>
      <c r="F91" s="23" t="s">
        <v>104</v>
      </c>
      <c r="G91" s="47">
        <f>SUM(G92:G93)</f>
        <v>0</v>
      </c>
      <c r="H91" s="45" t="s">
        <v>48</v>
      </c>
      <c r="I91" s="47">
        <f>I92+I93</f>
        <v>23128</v>
      </c>
      <c r="J91" s="47" t="e">
        <f t="shared" si="1"/>
        <v>#DIV/0!</v>
      </c>
      <c r="K91" s="47"/>
    </row>
    <row r="92" spans="2:13" x14ac:dyDescent="0.25">
      <c r="B92" s="10"/>
      <c r="C92" s="10"/>
      <c r="D92" s="10"/>
      <c r="E92" s="10">
        <v>4212</v>
      </c>
      <c r="F92" s="23" t="s">
        <v>105</v>
      </c>
      <c r="G92" s="47">
        <v>0</v>
      </c>
      <c r="H92" s="45"/>
      <c r="I92" s="47">
        <v>23128</v>
      </c>
      <c r="J92" s="47" t="e">
        <f t="shared" si="1"/>
        <v>#DIV/0!</v>
      </c>
      <c r="K92" s="47"/>
    </row>
    <row r="93" spans="2:13" x14ac:dyDescent="0.25">
      <c r="B93" s="10"/>
      <c r="C93" s="10"/>
      <c r="D93" s="10"/>
      <c r="E93" s="10">
        <v>4214</v>
      </c>
      <c r="F93" s="23" t="s">
        <v>106</v>
      </c>
      <c r="G93" s="47">
        <v>0</v>
      </c>
      <c r="H93" s="45"/>
      <c r="I93" s="47">
        <v>0</v>
      </c>
      <c r="J93" s="47" t="e">
        <f t="shared" si="1"/>
        <v>#DIV/0!</v>
      </c>
      <c r="K93" s="47"/>
    </row>
    <row r="94" spans="2:13" x14ac:dyDescent="0.25">
      <c r="B94" s="10"/>
      <c r="C94" s="10"/>
      <c r="D94" s="10">
        <v>422</v>
      </c>
      <c r="E94" s="10"/>
      <c r="F94" s="23" t="s">
        <v>107</v>
      </c>
      <c r="G94" s="47">
        <f>SUM(G95:G97)</f>
        <v>6301.08</v>
      </c>
      <c r="H94" s="45" t="s">
        <v>48</v>
      </c>
      <c r="I94" s="47">
        <f>I95+I96+I97</f>
        <v>15381.41</v>
      </c>
      <c r="J94" s="47">
        <f t="shared" si="1"/>
        <v>244.10751807626627</v>
      </c>
      <c r="K94" s="47"/>
    </row>
    <row r="95" spans="2:13" x14ac:dyDescent="0.25">
      <c r="B95" s="10"/>
      <c r="C95" s="10"/>
      <c r="D95" s="10"/>
      <c r="E95" s="10">
        <v>4221</v>
      </c>
      <c r="F95" s="23" t="s">
        <v>108</v>
      </c>
      <c r="G95" s="47">
        <v>0</v>
      </c>
      <c r="H95" s="45"/>
      <c r="I95" s="47">
        <v>1066.4000000000001</v>
      </c>
      <c r="J95" s="47" t="e">
        <f t="shared" si="1"/>
        <v>#DIV/0!</v>
      </c>
      <c r="K95" s="47"/>
    </row>
    <row r="96" spans="2:13" x14ac:dyDescent="0.25">
      <c r="B96" s="10"/>
      <c r="C96" s="10"/>
      <c r="D96" s="10"/>
      <c r="E96" s="10">
        <v>4223</v>
      </c>
      <c r="F96" s="23" t="s">
        <v>109</v>
      </c>
      <c r="G96" s="47">
        <v>4671.58</v>
      </c>
      <c r="H96" s="45"/>
      <c r="I96" s="47">
        <v>10324</v>
      </c>
      <c r="J96" s="47">
        <f t="shared" si="1"/>
        <v>220.9958943226917</v>
      </c>
      <c r="K96" s="47"/>
    </row>
    <row r="97" spans="2:11" x14ac:dyDescent="0.25">
      <c r="B97" s="10"/>
      <c r="C97" s="10"/>
      <c r="D97" s="10"/>
      <c r="E97" s="10">
        <v>4227</v>
      </c>
      <c r="F97" s="23" t="s">
        <v>119</v>
      </c>
      <c r="G97" s="47">
        <v>1629.5</v>
      </c>
      <c r="H97" s="45"/>
      <c r="I97" s="47">
        <v>3991.01</v>
      </c>
      <c r="J97" s="47">
        <f t="shared" si="1"/>
        <v>244.92236882479287</v>
      </c>
      <c r="K97" s="47"/>
    </row>
    <row r="98" spans="2:11" x14ac:dyDescent="0.25">
      <c r="B98" s="10"/>
      <c r="C98" s="10"/>
      <c r="D98" s="10">
        <v>423</v>
      </c>
      <c r="E98" s="10"/>
      <c r="F98" s="23" t="s">
        <v>110</v>
      </c>
      <c r="G98" s="47">
        <f>G99</f>
        <v>31367.200000000001</v>
      </c>
      <c r="H98" s="45" t="s">
        <v>48</v>
      </c>
      <c r="I98" s="47">
        <f>I99</f>
        <v>0</v>
      </c>
      <c r="J98" s="47">
        <f t="shared" si="1"/>
        <v>0</v>
      </c>
      <c r="K98" s="47"/>
    </row>
    <row r="99" spans="2:11" x14ac:dyDescent="0.25">
      <c r="B99" s="10"/>
      <c r="C99" s="10"/>
      <c r="D99" s="10"/>
      <c r="E99" s="10">
        <v>4231</v>
      </c>
      <c r="F99" s="23" t="s">
        <v>111</v>
      </c>
      <c r="G99" s="47">
        <v>31367.200000000001</v>
      </c>
      <c r="H99" s="45" t="s">
        <v>48</v>
      </c>
      <c r="I99" s="47">
        <v>0</v>
      </c>
      <c r="J99" s="47">
        <f t="shared" si="1"/>
        <v>0</v>
      </c>
      <c r="K99" s="47"/>
    </row>
    <row r="100" spans="2:11" ht="25.5" x14ac:dyDescent="0.25">
      <c r="B100" s="10"/>
      <c r="C100" s="10">
        <v>45</v>
      </c>
      <c r="D100" s="10"/>
      <c r="E100" s="10"/>
      <c r="F100" s="23" t="s">
        <v>114</v>
      </c>
      <c r="G100" s="47">
        <f>G101</f>
        <v>93528.41</v>
      </c>
      <c r="H100" s="45">
        <v>24100</v>
      </c>
      <c r="I100" s="47">
        <f>I101+I103</f>
        <v>11300</v>
      </c>
      <c r="J100" s="109" t="s">
        <v>206</v>
      </c>
      <c r="K100" s="47">
        <f>I100/H100*100</f>
        <v>46.88796680497925</v>
      </c>
    </row>
    <row r="101" spans="2:11" x14ac:dyDescent="0.25">
      <c r="B101" s="10"/>
      <c r="C101" s="10"/>
      <c r="D101" s="10">
        <v>451</v>
      </c>
      <c r="E101" s="10"/>
      <c r="F101" s="23" t="s">
        <v>115</v>
      </c>
      <c r="G101" s="47">
        <f>G102</f>
        <v>93528.41</v>
      </c>
      <c r="H101" s="45" t="s">
        <v>48</v>
      </c>
      <c r="I101" s="47">
        <f>I102</f>
        <v>0</v>
      </c>
      <c r="J101" s="109" t="s">
        <v>206</v>
      </c>
      <c r="K101" s="47"/>
    </row>
    <row r="102" spans="2:11" x14ac:dyDescent="0.25">
      <c r="B102" s="10"/>
      <c r="C102" s="10"/>
      <c r="D102" s="10"/>
      <c r="E102" s="10">
        <v>4511</v>
      </c>
      <c r="F102" s="23" t="s">
        <v>115</v>
      </c>
      <c r="G102" s="47">
        <v>93528.41</v>
      </c>
      <c r="H102" s="45"/>
      <c r="I102" s="47">
        <v>0</v>
      </c>
      <c r="J102" s="109" t="s">
        <v>206</v>
      </c>
      <c r="K102" s="47"/>
    </row>
    <row r="103" spans="2:11" x14ac:dyDescent="0.25">
      <c r="B103" s="10"/>
      <c r="C103" s="10"/>
      <c r="D103" s="10">
        <v>452</v>
      </c>
      <c r="E103" s="10"/>
      <c r="F103" s="23" t="s">
        <v>218</v>
      </c>
      <c r="G103" s="47"/>
      <c r="H103" s="45" t="s">
        <v>48</v>
      </c>
      <c r="I103" s="47">
        <f>I104</f>
        <v>11300</v>
      </c>
      <c r="J103" s="109" t="s">
        <v>206</v>
      </c>
      <c r="K103" s="47"/>
    </row>
    <row r="104" spans="2:11" x14ac:dyDescent="0.25">
      <c r="B104" s="10"/>
      <c r="C104" s="10"/>
      <c r="D104" s="10"/>
      <c r="E104" s="10">
        <v>4521</v>
      </c>
      <c r="F104" s="23" t="s">
        <v>217</v>
      </c>
      <c r="G104" s="47"/>
      <c r="H104" s="45"/>
      <c r="I104" s="47">
        <v>11300</v>
      </c>
      <c r="J104" s="109" t="s">
        <v>206</v>
      </c>
      <c r="K104" s="47"/>
    </row>
  </sheetData>
  <protectedRanges>
    <protectedRange algorithmName="SHA-512" hashValue="R8frfBQ/MhInQYm+jLEgMwgPwCkrGPIUaxyIFLRSCn/+fIsUU6bmJDax/r7gTh2PEAEvgODYwg0rRRjqSM/oww==" saltValue="tbZzHO5lCNHCDH5y3XGZag==" spinCount="100000" sqref="I30 G30" name="Range1_1"/>
  </protectedRanges>
  <mergeCells count="7">
    <mergeCell ref="B2:K2"/>
    <mergeCell ref="B4:K4"/>
    <mergeCell ref="B6:K6"/>
    <mergeCell ref="B41:F41"/>
    <mergeCell ref="B9:F9"/>
    <mergeCell ref="B40:F40"/>
    <mergeCell ref="B8:F8"/>
  </mergeCells>
  <conditionalFormatting sqref="G30">
    <cfRule type="cellIs" dxfId="1" priority="1" operator="lessThan">
      <formula>-0.001</formula>
    </cfRule>
  </conditionalFormatting>
  <conditionalFormatting sqref="I30">
    <cfRule type="cellIs" dxfId="0" priority="2" operator="lessThan">
      <formula>-0.001</formula>
    </cfRule>
  </conditionalFormatting>
  <pageMargins left="0.23622047244094491" right="0.23622047244094491" top="0.74803149606299213" bottom="0.74803149606299213" header="0.31496062992125984" footer="0.31496062992125984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J42"/>
  <sheetViews>
    <sheetView topLeftCell="A4" zoomScale="80" zoomScaleNormal="80" workbookViewId="0">
      <selection activeCell="H18" sqref="H18"/>
    </sheetView>
  </sheetViews>
  <sheetFormatPr defaultRowHeight="15" x14ac:dyDescent="0.25"/>
  <cols>
    <col min="2" max="2" width="37.7109375" customWidth="1"/>
    <col min="3" max="3" width="25.28515625" customWidth="1"/>
    <col min="4" max="4" width="25.28515625" style="90" customWidth="1"/>
    <col min="5" max="5" width="25.28515625" customWidth="1"/>
    <col min="6" max="7" width="15.7109375" customWidth="1"/>
  </cols>
  <sheetData>
    <row r="1" spans="2:7" ht="18" x14ac:dyDescent="0.25">
      <c r="B1" s="3"/>
      <c r="C1" s="3"/>
      <c r="D1" s="81"/>
      <c r="E1" s="4"/>
      <c r="F1" s="4"/>
      <c r="G1" s="4"/>
    </row>
    <row r="2" spans="2:7" ht="15.75" customHeight="1" x14ac:dyDescent="0.25">
      <c r="B2" s="131" t="s">
        <v>25</v>
      </c>
      <c r="C2" s="131"/>
      <c r="D2" s="131"/>
      <c r="E2" s="131"/>
      <c r="F2" s="131"/>
      <c r="G2" s="131"/>
    </row>
    <row r="3" spans="2:7" ht="18" x14ac:dyDescent="0.25">
      <c r="B3" s="3"/>
      <c r="C3" s="3"/>
      <c r="D3" s="81"/>
      <c r="E3" s="4"/>
      <c r="F3" s="4"/>
      <c r="G3" s="4"/>
    </row>
    <row r="4" spans="2:7" ht="33.75" customHeight="1" x14ac:dyDescent="0.25">
      <c r="B4" s="35" t="s">
        <v>3</v>
      </c>
      <c r="C4" s="35" t="s">
        <v>208</v>
      </c>
      <c r="D4" s="82" t="s">
        <v>213</v>
      </c>
      <c r="E4" s="35" t="s">
        <v>214</v>
      </c>
      <c r="F4" s="35" t="s">
        <v>15</v>
      </c>
      <c r="G4" s="35" t="s">
        <v>33</v>
      </c>
    </row>
    <row r="5" spans="2:7" x14ac:dyDescent="0.25">
      <c r="B5" s="35">
        <v>1</v>
      </c>
      <c r="C5" s="37">
        <v>2</v>
      </c>
      <c r="D5" s="83">
        <v>3</v>
      </c>
      <c r="E5" s="37">
        <v>4</v>
      </c>
      <c r="F5" s="37" t="s">
        <v>45</v>
      </c>
      <c r="G5" s="37" t="s">
        <v>46</v>
      </c>
    </row>
    <row r="6" spans="2:7" s="54" customFormat="1" x14ac:dyDescent="0.25">
      <c r="B6" s="9" t="s">
        <v>32</v>
      </c>
      <c r="C6" s="51">
        <f>C7+C10+C12+C14+C18+C20</f>
        <v>810628.45999999985</v>
      </c>
      <c r="D6" s="84">
        <f>D7+D10+D12+D14+D18+D20</f>
        <v>984262</v>
      </c>
      <c r="E6" s="52">
        <f>E7+E10+E12+E14+E18+E20</f>
        <v>1017492.0200000001</v>
      </c>
      <c r="F6" s="52">
        <f>E6/C6*100</f>
        <v>125.51891158620316</v>
      </c>
      <c r="G6" s="52">
        <f>E6/D6*100</f>
        <v>103.37613562242576</v>
      </c>
    </row>
    <row r="7" spans="2:7" s="54" customFormat="1" x14ac:dyDescent="0.25">
      <c r="B7" s="9" t="s">
        <v>10</v>
      </c>
      <c r="C7" s="51">
        <f>SUM(C8:C9)</f>
        <v>368496.55</v>
      </c>
      <c r="D7" s="84">
        <f>SUM(D8:D9)</f>
        <v>518532</v>
      </c>
      <c r="E7" s="52">
        <f>SUM(E8:E9)</f>
        <v>518530.05</v>
      </c>
      <c r="F7" s="52">
        <f t="shared" ref="F7:F34" si="0">E7/C7*100</f>
        <v>140.71503518825347</v>
      </c>
      <c r="G7" s="52">
        <f t="shared" ref="G7:G38" si="1">E7/D7*100</f>
        <v>99.999623938349032</v>
      </c>
    </row>
    <row r="8" spans="2:7" x14ac:dyDescent="0.25">
      <c r="B8" s="20" t="s">
        <v>11</v>
      </c>
      <c r="C8" s="49">
        <v>368496.55</v>
      </c>
      <c r="D8" s="85">
        <v>518532</v>
      </c>
      <c r="E8" s="48">
        <v>518530.05</v>
      </c>
      <c r="F8" s="48">
        <f t="shared" si="0"/>
        <v>140.71503518825347</v>
      </c>
      <c r="G8" s="48">
        <f t="shared" si="1"/>
        <v>99.999623938349032</v>
      </c>
    </row>
    <row r="9" spans="2:7" x14ac:dyDescent="0.25">
      <c r="B9" s="20" t="s">
        <v>12</v>
      </c>
      <c r="C9" s="49">
        <v>0</v>
      </c>
      <c r="D9" s="85">
        <v>0</v>
      </c>
      <c r="E9" s="48">
        <v>0</v>
      </c>
      <c r="F9" s="48" t="e">
        <f t="shared" si="0"/>
        <v>#DIV/0!</v>
      </c>
      <c r="G9" s="48"/>
    </row>
    <row r="10" spans="2:7" x14ac:dyDescent="0.25">
      <c r="B10" s="9" t="s">
        <v>13</v>
      </c>
      <c r="C10" s="51">
        <f>C11</f>
        <v>78302.03</v>
      </c>
      <c r="D10" s="84">
        <f>D11</f>
        <v>127539</v>
      </c>
      <c r="E10" s="52">
        <f>E11</f>
        <v>79178.5</v>
      </c>
      <c r="F10" s="52">
        <f t="shared" si="0"/>
        <v>101.11934518172774</v>
      </c>
      <c r="G10" s="52">
        <f t="shared" si="1"/>
        <v>62.081794588322005</v>
      </c>
    </row>
    <row r="11" spans="2:7" x14ac:dyDescent="0.25">
      <c r="B11" s="20" t="s">
        <v>14</v>
      </c>
      <c r="C11" s="49">
        <v>78302.03</v>
      </c>
      <c r="D11" s="85">
        <v>127539</v>
      </c>
      <c r="E11" s="48">
        <v>79178.5</v>
      </c>
      <c r="F11" s="48">
        <f t="shared" si="0"/>
        <v>101.11934518172774</v>
      </c>
      <c r="G11" s="48">
        <f t="shared" si="1"/>
        <v>62.081794588322005</v>
      </c>
    </row>
    <row r="12" spans="2:7" ht="15.75" customHeight="1" x14ac:dyDescent="0.25">
      <c r="B12" s="9" t="s">
        <v>128</v>
      </c>
      <c r="C12" s="84">
        <f>C13</f>
        <v>233033.3</v>
      </c>
      <c r="D12" s="84">
        <f>D13</f>
        <v>210168</v>
      </c>
      <c r="E12" s="112">
        <f>E13</f>
        <v>273516.09000000003</v>
      </c>
      <c r="F12" s="52">
        <f t="shared" si="0"/>
        <v>117.37210518840013</v>
      </c>
      <c r="G12" s="52">
        <f t="shared" si="1"/>
        <v>130.14164382779492</v>
      </c>
    </row>
    <row r="13" spans="2:7" ht="15.75" customHeight="1" x14ac:dyDescent="0.25">
      <c r="B13" s="20" t="s">
        <v>129</v>
      </c>
      <c r="C13" s="85">
        <v>233033.3</v>
      </c>
      <c r="D13" s="85">
        <v>210168</v>
      </c>
      <c r="E13" s="113">
        <v>273516.09000000003</v>
      </c>
      <c r="F13" s="48">
        <f t="shared" si="0"/>
        <v>117.37210518840013</v>
      </c>
      <c r="G13" s="48">
        <f t="shared" si="1"/>
        <v>130.14164382779492</v>
      </c>
    </row>
    <row r="14" spans="2:7" x14ac:dyDescent="0.25">
      <c r="B14" s="9" t="s">
        <v>130</v>
      </c>
      <c r="C14" s="84">
        <f>SUM(C15:C17)</f>
        <v>130796.58</v>
      </c>
      <c r="D14" s="84">
        <f>SUM(D15:D17)</f>
        <v>128023</v>
      </c>
      <c r="E14" s="112">
        <f>SUM(E15:E17)</f>
        <v>146267.37999999998</v>
      </c>
      <c r="F14" s="52">
        <f t="shared" si="0"/>
        <v>111.82813801400616</v>
      </c>
      <c r="G14" s="52">
        <f t="shared" si="1"/>
        <v>114.25086117338287</v>
      </c>
    </row>
    <row r="15" spans="2:7" x14ac:dyDescent="0.25">
      <c r="B15" s="20" t="s">
        <v>131</v>
      </c>
      <c r="C15" s="85">
        <v>0</v>
      </c>
      <c r="D15" s="85">
        <v>0</v>
      </c>
      <c r="E15" s="113">
        <v>58968</v>
      </c>
      <c r="F15" s="48" t="e">
        <f t="shared" si="0"/>
        <v>#DIV/0!</v>
      </c>
      <c r="G15" s="48"/>
    </row>
    <row r="16" spans="2:7" x14ac:dyDescent="0.25">
      <c r="B16" s="20" t="s">
        <v>132</v>
      </c>
      <c r="C16" s="85">
        <v>130796.58</v>
      </c>
      <c r="D16" s="85">
        <v>128023</v>
      </c>
      <c r="E16" s="113">
        <v>86873.73</v>
      </c>
      <c r="F16" s="48">
        <f t="shared" si="0"/>
        <v>66.418961413211264</v>
      </c>
      <c r="G16" s="48">
        <f t="shared" si="1"/>
        <v>67.857908344594335</v>
      </c>
    </row>
    <row r="17" spans="2:7" x14ac:dyDescent="0.25">
      <c r="B17" s="20" t="s">
        <v>133</v>
      </c>
      <c r="C17" s="85">
        <v>0</v>
      </c>
      <c r="D17" s="85">
        <v>0</v>
      </c>
      <c r="E17" s="113">
        <v>425.65</v>
      </c>
      <c r="F17" s="48" t="e">
        <f t="shared" si="0"/>
        <v>#DIV/0!</v>
      </c>
      <c r="G17" s="48"/>
    </row>
    <row r="18" spans="2:7" x14ac:dyDescent="0.25">
      <c r="B18" s="9" t="s">
        <v>134</v>
      </c>
      <c r="C18" s="84">
        <f>C19</f>
        <v>0</v>
      </c>
      <c r="D18" s="84">
        <f>D19</f>
        <v>0</v>
      </c>
      <c r="E18" s="112">
        <f>E19</f>
        <v>0</v>
      </c>
      <c r="F18" s="52"/>
      <c r="G18" s="52" t="e">
        <f t="shared" si="1"/>
        <v>#DIV/0!</v>
      </c>
    </row>
    <row r="19" spans="2:7" x14ac:dyDescent="0.25">
      <c r="B19" s="20" t="s">
        <v>135</v>
      </c>
      <c r="C19" s="49"/>
      <c r="D19" s="85">
        <v>0</v>
      </c>
      <c r="E19" s="48"/>
      <c r="F19" s="48"/>
      <c r="G19" s="48" t="e">
        <f t="shared" si="1"/>
        <v>#DIV/0!</v>
      </c>
    </row>
    <row r="20" spans="2:7" ht="38.25" x14ac:dyDescent="0.25">
      <c r="B20" s="9" t="s">
        <v>136</v>
      </c>
      <c r="C20" s="51">
        <f>C21</f>
        <v>0</v>
      </c>
      <c r="D20" s="84">
        <f>D21</f>
        <v>0</v>
      </c>
      <c r="E20" s="52">
        <f>E21</f>
        <v>0</v>
      </c>
      <c r="F20" s="52"/>
      <c r="G20" s="52" t="e">
        <f t="shared" si="1"/>
        <v>#DIV/0!</v>
      </c>
    </row>
    <row r="21" spans="2:7" ht="38.25" x14ac:dyDescent="0.25">
      <c r="B21" s="20" t="s">
        <v>137</v>
      </c>
      <c r="C21" s="49"/>
      <c r="D21" s="85">
        <v>0</v>
      </c>
      <c r="E21" s="48"/>
      <c r="F21" s="48"/>
      <c r="G21" s="48" t="e">
        <f t="shared" si="1"/>
        <v>#DIV/0!</v>
      </c>
    </row>
    <row r="22" spans="2:7" x14ac:dyDescent="0.25">
      <c r="B22" s="21" t="s">
        <v>48</v>
      </c>
      <c r="C22" s="45"/>
      <c r="D22" s="86"/>
      <c r="E22" s="47"/>
      <c r="F22" s="47"/>
      <c r="G22" s="47"/>
    </row>
    <row r="23" spans="2:7" x14ac:dyDescent="0.25">
      <c r="B23" s="9" t="s">
        <v>31</v>
      </c>
      <c r="C23" s="51">
        <f>C24+C27+C29+C31+C35+C37</f>
        <v>797249.42999999993</v>
      </c>
      <c r="D23" s="84">
        <f>D24+D27+D29+D31+D35+D37</f>
        <v>984262</v>
      </c>
      <c r="E23" s="52">
        <f>E24+E27+E29+E31+E35+E37</f>
        <v>937589.36</v>
      </c>
      <c r="F23" s="52">
        <f t="shared" si="0"/>
        <v>117.60301415329957</v>
      </c>
      <c r="G23" s="52">
        <f t="shared" si="1"/>
        <v>95.258108105362197</v>
      </c>
    </row>
    <row r="24" spans="2:7" x14ac:dyDescent="0.25">
      <c r="B24" s="9" t="s">
        <v>10</v>
      </c>
      <c r="C24" s="51">
        <f>SUM(C25:C26)</f>
        <v>368496.55</v>
      </c>
      <c r="D24" s="84">
        <f>SUM(D25:D26)</f>
        <v>518532</v>
      </c>
      <c r="E24" s="52">
        <f>SUM(E25:E26)</f>
        <v>518530.05</v>
      </c>
      <c r="F24" s="52">
        <f t="shared" si="0"/>
        <v>140.71503518825347</v>
      </c>
      <c r="G24" s="52">
        <f t="shared" si="1"/>
        <v>99.999623938349032</v>
      </c>
    </row>
    <row r="25" spans="2:7" x14ac:dyDescent="0.25">
      <c r="B25" s="20" t="s">
        <v>11</v>
      </c>
      <c r="C25" s="49">
        <v>368496.55</v>
      </c>
      <c r="D25" s="85">
        <v>518532</v>
      </c>
      <c r="E25" s="48">
        <v>518530.05</v>
      </c>
      <c r="F25" s="48">
        <f t="shared" si="0"/>
        <v>140.71503518825347</v>
      </c>
      <c r="G25" s="48">
        <f t="shared" si="1"/>
        <v>99.999623938349032</v>
      </c>
    </row>
    <row r="26" spans="2:7" x14ac:dyDescent="0.25">
      <c r="B26" s="22" t="s">
        <v>12</v>
      </c>
      <c r="C26" s="49">
        <v>0</v>
      </c>
      <c r="D26" s="85">
        <v>0</v>
      </c>
      <c r="E26" s="48">
        <v>0</v>
      </c>
      <c r="F26" s="48" t="e">
        <f t="shared" si="0"/>
        <v>#DIV/0!</v>
      </c>
      <c r="G26" s="48"/>
    </row>
    <row r="27" spans="2:7" x14ac:dyDescent="0.25">
      <c r="B27" s="9" t="s">
        <v>13</v>
      </c>
      <c r="C27" s="51">
        <f>C28</f>
        <v>34199.22</v>
      </c>
      <c r="D27" s="84">
        <f>D28</f>
        <v>127539</v>
      </c>
      <c r="E27" s="52">
        <f>E28</f>
        <v>98712.03</v>
      </c>
      <c r="F27" s="52">
        <f t="shared" si="0"/>
        <v>288.63824964429011</v>
      </c>
      <c r="G27" s="52">
        <f t="shared" si="1"/>
        <v>77.397525462799607</v>
      </c>
    </row>
    <row r="28" spans="2:7" x14ac:dyDescent="0.25">
      <c r="B28" s="22" t="s">
        <v>14</v>
      </c>
      <c r="C28" s="49">
        <v>34199.22</v>
      </c>
      <c r="D28" s="85">
        <v>127539</v>
      </c>
      <c r="E28" s="48">
        <v>98712.03</v>
      </c>
      <c r="F28" s="48">
        <f t="shared" si="0"/>
        <v>288.63824964429011</v>
      </c>
      <c r="G28" s="48">
        <f t="shared" si="1"/>
        <v>77.397525462799607</v>
      </c>
    </row>
    <row r="29" spans="2:7" ht="15.75" customHeight="1" x14ac:dyDescent="0.25">
      <c r="B29" s="9" t="s">
        <v>128</v>
      </c>
      <c r="C29" s="51">
        <f>C30</f>
        <v>264404.46000000002</v>
      </c>
      <c r="D29" s="84">
        <f>D30</f>
        <v>210168</v>
      </c>
      <c r="E29" s="52">
        <f>E30</f>
        <v>229510.11</v>
      </c>
      <c r="F29" s="52">
        <f t="shared" si="0"/>
        <v>86.80266210335482</v>
      </c>
      <c r="G29" s="52">
        <f t="shared" si="1"/>
        <v>109.20316603859767</v>
      </c>
    </row>
    <row r="30" spans="2:7" ht="15.75" customHeight="1" x14ac:dyDescent="0.25">
      <c r="B30" s="20" t="s">
        <v>129</v>
      </c>
      <c r="C30" s="49">
        <v>264404.46000000002</v>
      </c>
      <c r="D30" s="85">
        <v>210168</v>
      </c>
      <c r="E30" s="48">
        <v>229510.11</v>
      </c>
      <c r="F30" s="48">
        <f t="shared" si="0"/>
        <v>86.80266210335482</v>
      </c>
      <c r="G30" s="48">
        <f t="shared" si="1"/>
        <v>109.20316603859767</v>
      </c>
    </row>
    <row r="31" spans="2:7" x14ac:dyDescent="0.25">
      <c r="B31" s="9" t="s">
        <v>130</v>
      </c>
      <c r="C31" s="51">
        <f>SUM(C32:C34)</f>
        <v>125666.54</v>
      </c>
      <c r="D31" s="84">
        <f>SUM(D32:D34)</f>
        <v>128023</v>
      </c>
      <c r="E31" s="52">
        <f>SUM(E32:E34)</f>
        <v>90837.17</v>
      </c>
      <c r="F31" s="52">
        <f t="shared" si="0"/>
        <v>72.284293018650786</v>
      </c>
      <c r="G31" s="52">
        <f t="shared" si="1"/>
        <v>70.95378955343962</v>
      </c>
    </row>
    <row r="32" spans="2:7" x14ac:dyDescent="0.25">
      <c r="B32" s="21" t="s">
        <v>131</v>
      </c>
      <c r="C32" s="49">
        <v>0</v>
      </c>
      <c r="D32" s="85">
        <v>0</v>
      </c>
      <c r="E32" s="48">
        <v>0</v>
      </c>
      <c r="F32" s="48" t="e">
        <f t="shared" si="0"/>
        <v>#DIV/0!</v>
      </c>
      <c r="G32" s="48"/>
    </row>
    <row r="33" spans="2:10" x14ac:dyDescent="0.25">
      <c r="B33" s="21" t="s">
        <v>132</v>
      </c>
      <c r="C33" s="49">
        <v>125666.54</v>
      </c>
      <c r="D33" s="85">
        <v>128023</v>
      </c>
      <c r="E33" s="48">
        <v>90411.520000000004</v>
      </c>
      <c r="F33" s="48">
        <f t="shared" si="0"/>
        <v>71.945579149390127</v>
      </c>
      <c r="G33" s="48">
        <f t="shared" si="1"/>
        <v>70.621310233317459</v>
      </c>
    </row>
    <row r="34" spans="2:10" x14ac:dyDescent="0.25">
      <c r="B34" s="20" t="s">
        <v>133</v>
      </c>
      <c r="C34" s="49">
        <v>0</v>
      </c>
      <c r="D34" s="85">
        <v>0</v>
      </c>
      <c r="E34" s="48">
        <v>425.65</v>
      </c>
      <c r="F34" s="48" t="e">
        <f t="shared" si="0"/>
        <v>#DIV/0!</v>
      </c>
      <c r="G34" s="48"/>
    </row>
    <row r="35" spans="2:10" x14ac:dyDescent="0.25">
      <c r="B35" s="9" t="s">
        <v>134</v>
      </c>
      <c r="C35" s="51">
        <f>C36</f>
        <v>132.72</v>
      </c>
      <c r="D35" s="84">
        <f>D36</f>
        <v>0</v>
      </c>
      <c r="E35" s="52">
        <f>E36</f>
        <v>0</v>
      </c>
      <c r="F35" s="52"/>
      <c r="G35" s="52" t="e">
        <f t="shared" si="1"/>
        <v>#DIV/0!</v>
      </c>
    </row>
    <row r="36" spans="2:10" x14ac:dyDescent="0.25">
      <c r="B36" s="20" t="s">
        <v>135</v>
      </c>
      <c r="C36" s="49">
        <v>132.72</v>
      </c>
      <c r="D36" s="85">
        <v>0</v>
      </c>
      <c r="E36" s="48">
        <v>0</v>
      </c>
      <c r="F36" s="48"/>
      <c r="G36" s="48" t="e">
        <f t="shared" si="1"/>
        <v>#DIV/0!</v>
      </c>
    </row>
    <row r="37" spans="2:10" ht="38.25" x14ac:dyDescent="0.25">
      <c r="B37" s="9" t="s">
        <v>136</v>
      </c>
      <c r="C37" s="51">
        <f>C38</f>
        <v>4349.9399999999996</v>
      </c>
      <c r="D37" s="84">
        <f>D38</f>
        <v>0</v>
      </c>
      <c r="E37" s="52">
        <f>E38</f>
        <v>0</v>
      </c>
      <c r="F37" s="52"/>
      <c r="G37" s="52" t="e">
        <f t="shared" si="1"/>
        <v>#DIV/0!</v>
      </c>
    </row>
    <row r="38" spans="2:10" ht="38.25" x14ac:dyDescent="0.25">
      <c r="B38" s="20" t="s">
        <v>137</v>
      </c>
      <c r="C38" s="49">
        <v>4349.9399999999996</v>
      </c>
      <c r="D38" s="85">
        <v>0</v>
      </c>
      <c r="E38" s="48">
        <v>0</v>
      </c>
      <c r="F38" s="48"/>
      <c r="G38" s="48" t="e">
        <f t="shared" si="1"/>
        <v>#DIV/0!</v>
      </c>
    </row>
    <row r="39" spans="2:10" x14ac:dyDescent="0.25">
      <c r="B39" s="57"/>
      <c r="C39" s="57"/>
      <c r="D39" s="87"/>
      <c r="E39" s="57"/>
      <c r="F39" s="57"/>
      <c r="G39" s="57"/>
    </row>
    <row r="40" spans="2:10" ht="15" customHeight="1" x14ac:dyDescent="0.25">
      <c r="B40" s="56"/>
      <c r="C40" s="56"/>
      <c r="D40" s="88"/>
      <c r="E40" s="56"/>
      <c r="F40" s="56"/>
      <c r="G40" s="56"/>
      <c r="H40" s="31"/>
      <c r="I40" s="31"/>
      <c r="J40" s="31"/>
    </row>
    <row r="41" spans="2:10" x14ac:dyDescent="0.25">
      <c r="B41" s="31"/>
      <c r="C41" s="31"/>
      <c r="D41" s="89"/>
      <c r="E41" s="31"/>
      <c r="F41" s="31"/>
      <c r="G41" s="31"/>
      <c r="H41" s="31"/>
      <c r="I41" s="31"/>
      <c r="J41" s="31"/>
    </row>
    <row r="42" spans="2:10" x14ac:dyDescent="0.25">
      <c r="B42" s="31"/>
      <c r="C42" s="31"/>
      <c r="D42" s="89"/>
      <c r="E42" s="31"/>
      <c r="F42" s="31"/>
      <c r="G42" s="31"/>
      <c r="H42" s="31"/>
      <c r="I42" s="31"/>
      <c r="J42" s="31"/>
    </row>
  </sheetData>
  <mergeCells count="1">
    <mergeCell ref="B2:G2"/>
  </mergeCells>
  <pageMargins left="0.7" right="0.7" top="0.75" bottom="0.75" header="0.3" footer="0.3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G12"/>
  <sheetViews>
    <sheetView zoomScale="70" zoomScaleNormal="70" workbookViewId="0">
      <selection activeCell="F19" sqref="F19"/>
    </sheetView>
  </sheetViews>
  <sheetFormatPr defaultRowHeight="15" x14ac:dyDescent="0.25"/>
  <cols>
    <col min="2" max="2" width="37.7109375" customWidth="1"/>
    <col min="3" max="5" width="25.28515625" customWidth="1"/>
    <col min="6" max="7" width="15.7109375" customWidth="1"/>
  </cols>
  <sheetData>
    <row r="1" spans="2:7" ht="18" x14ac:dyDescent="0.25">
      <c r="B1" s="3"/>
      <c r="C1" s="3"/>
      <c r="D1" s="3"/>
      <c r="E1" s="4"/>
      <c r="F1" s="4"/>
      <c r="G1" s="4"/>
    </row>
    <row r="2" spans="2:7" ht="15.75" customHeight="1" x14ac:dyDescent="0.25">
      <c r="B2" s="131" t="s">
        <v>26</v>
      </c>
      <c r="C2" s="131"/>
      <c r="D2" s="131"/>
      <c r="E2" s="131"/>
      <c r="F2" s="131"/>
      <c r="G2" s="131"/>
    </row>
    <row r="3" spans="2:7" ht="18" x14ac:dyDescent="0.25">
      <c r="B3" s="3"/>
      <c r="C3" s="3"/>
      <c r="D3" s="3"/>
      <c r="E3" s="4"/>
      <c r="F3" s="4"/>
      <c r="G3" s="4"/>
    </row>
    <row r="4" spans="2:7" ht="25.5" x14ac:dyDescent="0.25">
      <c r="B4" s="35" t="s">
        <v>3</v>
      </c>
      <c r="C4" s="35" t="s">
        <v>209</v>
      </c>
      <c r="D4" s="35" t="s">
        <v>213</v>
      </c>
      <c r="E4" s="35" t="s">
        <v>223</v>
      </c>
      <c r="F4" s="35" t="s">
        <v>15</v>
      </c>
      <c r="G4" s="35" t="s">
        <v>33</v>
      </c>
    </row>
    <row r="5" spans="2:7" x14ac:dyDescent="0.25">
      <c r="B5" s="37">
        <v>1</v>
      </c>
      <c r="C5" s="37">
        <v>2</v>
      </c>
      <c r="D5" s="37">
        <v>3</v>
      </c>
      <c r="E5" s="37">
        <v>4</v>
      </c>
      <c r="F5" s="37" t="s">
        <v>45</v>
      </c>
      <c r="G5" s="37" t="s">
        <v>46</v>
      </c>
    </row>
    <row r="6" spans="2:7" ht="15.75" customHeight="1" x14ac:dyDescent="0.25">
      <c r="B6" s="9" t="s">
        <v>31</v>
      </c>
      <c r="C6" s="51">
        <f>C7</f>
        <v>797249.42999999993</v>
      </c>
      <c r="D6" s="51">
        <v>984262</v>
      </c>
      <c r="E6" s="55">
        <v>937589.36</v>
      </c>
      <c r="F6" s="55">
        <f>E6/C6*100</f>
        <v>117.60301415329957</v>
      </c>
      <c r="G6" s="55">
        <f>E6/D6*100</f>
        <v>95.258108105362197</v>
      </c>
    </row>
    <row r="7" spans="2:7" ht="15.75" customHeight="1" x14ac:dyDescent="0.25">
      <c r="B7" s="9" t="s">
        <v>138</v>
      </c>
      <c r="C7" s="51">
        <f>C8</f>
        <v>797249.42999999993</v>
      </c>
      <c r="D7" s="51">
        <v>984262</v>
      </c>
      <c r="E7" s="55">
        <v>937589.36</v>
      </c>
      <c r="F7" s="55">
        <f>E7/C7*100</f>
        <v>117.60301415329957</v>
      </c>
      <c r="G7" s="55">
        <f>E7/D7*100</f>
        <v>95.258108105362197</v>
      </c>
    </row>
    <row r="8" spans="2:7" x14ac:dyDescent="0.25">
      <c r="B8" s="15" t="s">
        <v>139</v>
      </c>
      <c r="C8" s="49">
        <f>' Račun prihoda i rashoda'!G42</f>
        <v>797249.42999999993</v>
      </c>
      <c r="D8" s="49">
        <f>' Račun prihoda i rashoda'!H42</f>
        <v>984262</v>
      </c>
      <c r="E8" s="58">
        <f>' Račun prihoda i rashoda'!I42</f>
        <v>937589.36</v>
      </c>
      <c r="F8" s="58">
        <f>E8/C8*100</f>
        <v>117.60301415329957</v>
      </c>
      <c r="G8" s="58">
        <f>E8/D8*100</f>
        <v>95.258108105362197</v>
      </c>
    </row>
    <row r="10" spans="2:7" x14ac:dyDescent="0.25">
      <c r="B10" s="31"/>
      <c r="C10" s="31"/>
      <c r="D10" s="31"/>
      <c r="E10" s="31"/>
      <c r="F10" s="31"/>
      <c r="G10" s="31"/>
    </row>
    <row r="11" spans="2:7" x14ac:dyDescent="0.25">
      <c r="B11" s="31"/>
      <c r="C11" s="31"/>
      <c r="D11" s="31"/>
      <c r="E11" s="31"/>
      <c r="F11" s="31"/>
      <c r="G11" s="31"/>
    </row>
    <row r="12" spans="2:7" x14ac:dyDescent="0.25">
      <c r="B12" s="31"/>
      <c r="C12" s="31"/>
      <c r="D12" s="31"/>
      <c r="E12" s="31"/>
      <c r="F12" s="31"/>
      <c r="G12" s="31"/>
    </row>
  </sheetData>
  <mergeCells count="1">
    <mergeCell ref="B2:G2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K16"/>
  <sheetViews>
    <sheetView topLeftCell="A4" zoomScale="70" zoomScaleNormal="70" workbookViewId="0">
      <selection activeCell="G7" sqref="G7:K7"/>
    </sheetView>
  </sheetViews>
  <sheetFormatPr defaultRowHeight="15" x14ac:dyDescent="0.25"/>
  <cols>
    <col min="2" max="2" width="7.42578125" bestFit="1" customWidth="1"/>
    <col min="3" max="3" width="8.42578125" bestFit="1" customWidth="1"/>
    <col min="4" max="4" width="8.42578125" customWidth="1"/>
    <col min="5" max="5" width="5.42578125" bestFit="1" customWidth="1"/>
    <col min="6" max="9" width="25.28515625" customWidth="1"/>
    <col min="10" max="11" width="15.7109375" customWidth="1"/>
  </cols>
  <sheetData>
    <row r="1" spans="2:11" ht="18" customHeight="1" x14ac:dyDescent="0.25">
      <c r="B1" s="3"/>
      <c r="C1" s="3"/>
      <c r="D1" s="3"/>
      <c r="E1" s="3"/>
      <c r="F1" s="3"/>
      <c r="G1" s="3"/>
      <c r="H1" s="3"/>
      <c r="I1" s="3"/>
      <c r="J1" s="3"/>
      <c r="K1" s="3"/>
    </row>
    <row r="2" spans="2:11" ht="15.75" customHeight="1" x14ac:dyDescent="0.25">
      <c r="B2" s="131" t="s">
        <v>7</v>
      </c>
      <c r="C2" s="131"/>
      <c r="D2" s="131"/>
      <c r="E2" s="131"/>
      <c r="F2" s="131"/>
      <c r="G2" s="131"/>
      <c r="H2" s="131"/>
      <c r="I2" s="131"/>
      <c r="J2" s="131"/>
      <c r="K2" s="131"/>
    </row>
    <row r="3" spans="2:11" ht="18" x14ac:dyDescent="0.25">
      <c r="B3" s="3"/>
      <c r="C3" s="3"/>
      <c r="D3" s="3"/>
      <c r="E3" s="3"/>
      <c r="F3" s="3"/>
      <c r="G3" s="3"/>
      <c r="H3" s="3"/>
      <c r="I3" s="4"/>
      <c r="J3" s="4"/>
      <c r="K3" s="4"/>
    </row>
    <row r="4" spans="2:11" ht="18" customHeight="1" x14ac:dyDescent="0.25">
      <c r="B4" s="131" t="s">
        <v>37</v>
      </c>
      <c r="C4" s="131"/>
      <c r="D4" s="131"/>
      <c r="E4" s="131"/>
      <c r="F4" s="131"/>
      <c r="G4" s="131"/>
      <c r="H4" s="131"/>
      <c r="I4" s="131"/>
      <c r="J4" s="131"/>
      <c r="K4" s="131"/>
    </row>
    <row r="5" spans="2:11" ht="15.75" customHeight="1" x14ac:dyDescent="0.25">
      <c r="B5" s="131" t="s">
        <v>27</v>
      </c>
      <c r="C5" s="131"/>
      <c r="D5" s="131"/>
      <c r="E5" s="131"/>
      <c r="F5" s="131"/>
      <c r="G5" s="131"/>
      <c r="H5" s="131"/>
      <c r="I5" s="131"/>
      <c r="J5" s="131"/>
      <c r="K5" s="131"/>
    </row>
    <row r="6" spans="2:11" ht="18" x14ac:dyDescent="0.25">
      <c r="B6" s="3"/>
      <c r="C6" s="3"/>
      <c r="D6" s="3"/>
      <c r="E6" s="3"/>
      <c r="F6" s="3"/>
      <c r="G6" s="3"/>
      <c r="H6" s="3"/>
      <c r="I6" s="4"/>
      <c r="J6" s="4"/>
      <c r="K6" s="4"/>
    </row>
    <row r="7" spans="2:11" ht="25.5" customHeight="1" x14ac:dyDescent="0.25">
      <c r="B7" s="157" t="s">
        <v>3</v>
      </c>
      <c r="C7" s="158"/>
      <c r="D7" s="158"/>
      <c r="E7" s="158"/>
      <c r="F7" s="159"/>
      <c r="G7" s="38" t="s">
        <v>207</v>
      </c>
      <c r="H7" s="38" t="s">
        <v>35</v>
      </c>
      <c r="I7" s="38" t="s">
        <v>208</v>
      </c>
      <c r="J7" s="38" t="s">
        <v>15</v>
      </c>
      <c r="K7" s="38" t="s">
        <v>33</v>
      </c>
    </row>
    <row r="8" spans="2:11" x14ac:dyDescent="0.25">
      <c r="B8" s="157">
        <v>1</v>
      </c>
      <c r="C8" s="158"/>
      <c r="D8" s="158"/>
      <c r="E8" s="158"/>
      <c r="F8" s="159"/>
      <c r="G8" s="39">
        <v>2</v>
      </c>
      <c r="H8" s="39">
        <v>3</v>
      </c>
      <c r="I8" s="37">
        <v>4</v>
      </c>
      <c r="J8" s="37" t="s">
        <v>45</v>
      </c>
      <c r="K8" s="37" t="s">
        <v>46</v>
      </c>
    </row>
    <row r="9" spans="2:11" ht="25.5" x14ac:dyDescent="0.25">
      <c r="B9" s="9">
        <v>8</v>
      </c>
      <c r="C9" s="9"/>
      <c r="D9" s="9"/>
      <c r="E9" s="9"/>
      <c r="F9" s="9" t="s">
        <v>4</v>
      </c>
      <c r="G9" s="45">
        <v>0</v>
      </c>
      <c r="H9" s="45">
        <v>0</v>
      </c>
      <c r="I9" s="45">
        <v>0</v>
      </c>
      <c r="J9" s="28"/>
      <c r="K9" s="28"/>
    </row>
    <row r="10" spans="2:11" x14ac:dyDescent="0.25">
      <c r="B10" s="10"/>
      <c r="C10" s="10"/>
      <c r="D10" s="10"/>
      <c r="E10" s="11"/>
      <c r="F10" s="15"/>
      <c r="G10" s="45"/>
      <c r="H10" s="45"/>
      <c r="I10" s="46"/>
      <c r="J10" s="28"/>
      <c r="K10" s="28"/>
    </row>
    <row r="11" spans="2:11" ht="25.5" x14ac:dyDescent="0.25">
      <c r="B11" s="12">
        <v>5</v>
      </c>
      <c r="C11" s="12"/>
      <c r="D11" s="12"/>
      <c r="E11" s="12"/>
      <c r="F11" s="16" t="s">
        <v>5</v>
      </c>
      <c r="G11" s="45">
        <v>0</v>
      </c>
      <c r="H11" s="45">
        <v>0</v>
      </c>
      <c r="I11" s="45">
        <v>0</v>
      </c>
      <c r="J11" s="28"/>
      <c r="K11" s="28"/>
    </row>
    <row r="12" spans="2:11" x14ac:dyDescent="0.25">
      <c r="B12" s="14"/>
      <c r="C12" s="12"/>
      <c r="D12" s="12"/>
      <c r="E12" s="12"/>
      <c r="F12" s="16"/>
      <c r="G12" s="8"/>
      <c r="H12" s="8"/>
      <c r="I12" s="28"/>
      <c r="J12" s="28"/>
      <c r="K12" s="28"/>
    </row>
    <row r="14" spans="2:11" x14ac:dyDescent="0.25">
      <c r="B14" s="31"/>
      <c r="C14" s="31"/>
      <c r="D14" s="31"/>
      <c r="E14" s="31"/>
      <c r="F14" s="31"/>
      <c r="G14" s="31"/>
      <c r="H14" s="31"/>
      <c r="I14" s="31"/>
      <c r="J14" s="31"/>
      <c r="K14" s="31"/>
    </row>
    <row r="15" spans="2:11" x14ac:dyDescent="0.25">
      <c r="B15" s="31"/>
      <c r="C15" s="31"/>
      <c r="D15" s="31"/>
      <c r="E15" s="31"/>
      <c r="F15" s="31"/>
      <c r="G15" s="31"/>
      <c r="H15" s="31"/>
      <c r="I15" s="31"/>
      <c r="J15" s="31"/>
      <c r="K15" s="31"/>
    </row>
    <row r="16" spans="2:11" x14ac:dyDescent="0.25">
      <c r="B16" s="31"/>
      <c r="C16" s="31"/>
      <c r="D16" s="31"/>
      <c r="E16" s="31"/>
      <c r="F16" s="31"/>
      <c r="G16" s="31"/>
      <c r="H16" s="31"/>
      <c r="I16" s="31"/>
      <c r="J16" s="31"/>
      <c r="K16" s="31"/>
    </row>
  </sheetData>
  <mergeCells count="5">
    <mergeCell ref="B7:F7"/>
    <mergeCell ref="B8:F8"/>
    <mergeCell ref="B2:K2"/>
    <mergeCell ref="B4:K4"/>
    <mergeCell ref="B5:K5"/>
  </mergeCells>
  <pageMargins left="0.7" right="0.7" top="0.75" bottom="0.75" header="0.3" footer="0.3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G11"/>
  <sheetViews>
    <sheetView zoomScale="80" zoomScaleNormal="80" workbookViewId="0">
      <selection activeCell="D29" sqref="D29"/>
    </sheetView>
  </sheetViews>
  <sheetFormatPr defaultRowHeight="15" x14ac:dyDescent="0.25"/>
  <cols>
    <col min="2" max="2" width="37.7109375" customWidth="1"/>
    <col min="3" max="5" width="25.28515625" customWidth="1"/>
    <col min="6" max="7" width="15.7109375" customWidth="1"/>
  </cols>
  <sheetData>
    <row r="1" spans="2:7" ht="18" x14ac:dyDescent="0.25">
      <c r="B1" s="3"/>
      <c r="C1" s="3"/>
      <c r="D1" s="3"/>
      <c r="E1" s="4"/>
      <c r="F1" s="4"/>
      <c r="G1" s="4"/>
    </row>
    <row r="2" spans="2:7" ht="15.75" customHeight="1" x14ac:dyDescent="0.25">
      <c r="B2" s="131" t="s">
        <v>28</v>
      </c>
      <c r="C2" s="131"/>
      <c r="D2" s="131"/>
      <c r="E2" s="131"/>
      <c r="F2" s="131"/>
      <c r="G2" s="131"/>
    </row>
    <row r="3" spans="2:7" ht="18" x14ac:dyDescent="0.25">
      <c r="B3" s="3"/>
      <c r="C3" s="3"/>
      <c r="D3" s="3"/>
      <c r="E3" s="4"/>
      <c r="F3" s="4"/>
      <c r="G3" s="4"/>
    </row>
    <row r="4" spans="2:7" ht="25.5" x14ac:dyDescent="0.25">
      <c r="B4" s="35" t="s">
        <v>3</v>
      </c>
      <c r="C4" s="35" t="s">
        <v>208</v>
      </c>
      <c r="D4" s="35" t="s">
        <v>213</v>
      </c>
      <c r="E4" s="35" t="s">
        <v>214</v>
      </c>
      <c r="F4" s="35" t="s">
        <v>15</v>
      </c>
      <c r="G4" s="35" t="s">
        <v>33</v>
      </c>
    </row>
    <row r="5" spans="2:7" x14ac:dyDescent="0.25">
      <c r="B5" s="35">
        <v>1</v>
      </c>
      <c r="C5" s="35">
        <v>2</v>
      </c>
      <c r="D5" s="35">
        <v>3</v>
      </c>
      <c r="E5" s="37">
        <v>4</v>
      </c>
      <c r="F5" s="37" t="s">
        <v>45</v>
      </c>
      <c r="G5" s="37" t="s">
        <v>46</v>
      </c>
    </row>
    <row r="6" spans="2:7" x14ac:dyDescent="0.25">
      <c r="B6" s="9" t="s">
        <v>29</v>
      </c>
      <c r="C6" s="45">
        <v>0</v>
      </c>
      <c r="D6" s="45">
        <v>0</v>
      </c>
      <c r="E6" s="45">
        <v>0</v>
      </c>
      <c r="F6" s="28"/>
      <c r="G6" s="28"/>
    </row>
    <row r="7" spans="2:7" x14ac:dyDescent="0.25">
      <c r="B7" s="22"/>
      <c r="C7" s="45"/>
      <c r="D7" s="45"/>
      <c r="E7" s="46"/>
      <c r="F7" s="28"/>
      <c r="G7" s="28"/>
    </row>
    <row r="8" spans="2:7" ht="15.75" customHeight="1" x14ac:dyDescent="0.25">
      <c r="B8" s="9" t="s">
        <v>30</v>
      </c>
      <c r="C8" s="45">
        <v>0</v>
      </c>
      <c r="D8" s="45">
        <v>0</v>
      </c>
      <c r="E8" s="45">
        <v>0</v>
      </c>
      <c r="F8" s="28"/>
      <c r="G8" s="28"/>
    </row>
    <row r="9" spans="2:7" x14ac:dyDescent="0.25">
      <c r="B9" s="13"/>
      <c r="C9" s="8"/>
      <c r="D9" s="8"/>
      <c r="E9" s="28"/>
      <c r="F9" s="28"/>
      <c r="G9" s="28"/>
    </row>
    <row r="11" spans="2:7" x14ac:dyDescent="0.25">
      <c r="B11" s="42"/>
      <c r="C11" s="42"/>
      <c r="D11" s="42"/>
      <c r="E11" s="42"/>
      <c r="F11" s="42"/>
      <c r="G11" s="42"/>
    </row>
  </sheetData>
  <mergeCells count="1">
    <mergeCell ref="B2:G2"/>
  </mergeCells>
  <pageMargins left="0.7" right="0.7" top="0.75" bottom="0.75" header="0.3" footer="0.3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G119"/>
  <sheetViews>
    <sheetView tabSelected="1" topLeftCell="A97" zoomScale="90" zoomScaleNormal="90" workbookViewId="0">
      <selection activeCell="D102" sqref="D102"/>
    </sheetView>
  </sheetViews>
  <sheetFormatPr defaultRowHeight="15" x14ac:dyDescent="0.25"/>
  <cols>
    <col min="2" max="2" width="9" customWidth="1"/>
    <col min="3" max="3" width="45.42578125" customWidth="1"/>
    <col min="4" max="5" width="24.28515625" style="90" customWidth="1"/>
    <col min="6" max="6" width="15.7109375" customWidth="1"/>
    <col min="7" max="7" width="24.28515625" customWidth="1"/>
  </cols>
  <sheetData>
    <row r="1" spans="2:7" ht="18" x14ac:dyDescent="0.25">
      <c r="B1" s="3"/>
      <c r="C1" s="3"/>
      <c r="D1" s="81"/>
      <c r="E1" s="81"/>
      <c r="F1" s="4"/>
      <c r="G1" s="4"/>
    </row>
    <row r="2" spans="2:7" ht="18" customHeight="1" x14ac:dyDescent="0.25">
      <c r="B2" s="131" t="s">
        <v>6</v>
      </c>
      <c r="C2" s="131"/>
      <c r="D2" s="131"/>
      <c r="E2" s="131"/>
      <c r="F2" s="131"/>
      <c r="G2" s="24"/>
    </row>
    <row r="3" spans="2:7" ht="18" x14ac:dyDescent="0.25">
      <c r="B3" s="3"/>
      <c r="C3" s="3"/>
      <c r="D3" s="81"/>
      <c r="E3" s="81"/>
      <c r="F3" s="4"/>
      <c r="G3" s="4"/>
    </row>
    <row r="4" spans="2:7" ht="15.75" x14ac:dyDescent="0.25">
      <c r="B4" s="160" t="s">
        <v>39</v>
      </c>
      <c r="C4" s="160"/>
      <c r="D4" s="160"/>
      <c r="E4" s="160"/>
      <c r="F4" s="160"/>
    </row>
    <row r="5" spans="2:7" ht="18" x14ac:dyDescent="0.25">
      <c r="B5" s="3"/>
      <c r="C5" s="3"/>
      <c r="D5" s="81"/>
      <c r="E5" s="81"/>
      <c r="F5" s="4"/>
    </row>
    <row r="6" spans="2:7" ht="26.1" customHeight="1" x14ac:dyDescent="0.25">
      <c r="B6" s="157" t="s">
        <v>3</v>
      </c>
      <c r="C6" s="159"/>
      <c r="D6" s="82" t="s">
        <v>213</v>
      </c>
      <c r="E6" s="82" t="s">
        <v>223</v>
      </c>
      <c r="F6" s="35" t="s">
        <v>33</v>
      </c>
    </row>
    <row r="7" spans="2:7" s="40" customFormat="1" ht="11.25" x14ac:dyDescent="0.2">
      <c r="B7" s="154">
        <v>1</v>
      </c>
      <c r="C7" s="156"/>
      <c r="D7" s="83">
        <v>2</v>
      </c>
      <c r="E7" s="83">
        <v>3</v>
      </c>
      <c r="F7" s="37" t="s">
        <v>47</v>
      </c>
    </row>
    <row r="8" spans="2:7" s="54" customFormat="1" ht="25.9" customHeight="1" x14ac:dyDescent="0.25">
      <c r="B8" s="2">
        <v>25933</v>
      </c>
      <c r="C8" s="64" t="s">
        <v>196</v>
      </c>
      <c r="D8" s="115">
        <f>SUM(D9:D14)</f>
        <v>984262</v>
      </c>
      <c r="E8" s="110">
        <f>SUM(E9:E14)</f>
        <v>1017492.0200000001</v>
      </c>
      <c r="F8" s="60">
        <f t="shared" ref="F8:F22" si="0">E8/D8*100</f>
        <v>103.37613562242576</v>
      </c>
      <c r="G8" s="61"/>
    </row>
    <row r="9" spans="2:7" ht="25.9" customHeight="1" x14ac:dyDescent="0.25">
      <c r="B9" s="65">
        <v>11</v>
      </c>
      <c r="C9" s="59" t="s">
        <v>197</v>
      </c>
      <c r="D9" s="111">
        <v>518532</v>
      </c>
      <c r="E9" s="111">
        <v>518530.05</v>
      </c>
      <c r="F9" s="62">
        <f t="shared" si="0"/>
        <v>99.999623938349032</v>
      </c>
      <c r="G9" s="63"/>
    </row>
    <row r="10" spans="2:7" ht="25.9" customHeight="1" x14ac:dyDescent="0.25">
      <c r="B10" s="65">
        <v>31</v>
      </c>
      <c r="C10" s="59" t="s">
        <v>198</v>
      </c>
      <c r="D10" s="111">
        <v>127539</v>
      </c>
      <c r="E10" s="111">
        <v>79178.5</v>
      </c>
      <c r="F10" s="62">
        <f t="shared" si="0"/>
        <v>62.081794588322005</v>
      </c>
      <c r="G10" s="63"/>
    </row>
    <row r="11" spans="2:7" ht="25.9" customHeight="1" x14ac:dyDescent="0.25">
      <c r="B11" s="65">
        <v>43</v>
      </c>
      <c r="C11" s="59" t="s">
        <v>200</v>
      </c>
      <c r="D11" s="111">
        <v>210168</v>
      </c>
      <c r="E11" s="111">
        <v>273516.09000000003</v>
      </c>
      <c r="F11" s="62">
        <f t="shared" si="0"/>
        <v>130.14164382779492</v>
      </c>
      <c r="G11" s="98"/>
    </row>
    <row r="12" spans="2:7" ht="25.9" customHeight="1" x14ac:dyDescent="0.25">
      <c r="B12" s="65">
        <v>51</v>
      </c>
      <c r="C12" s="59" t="s">
        <v>224</v>
      </c>
      <c r="D12" s="111">
        <v>0</v>
      </c>
      <c r="E12" s="111">
        <v>58968</v>
      </c>
      <c r="F12" s="62" t="e">
        <f t="shared" si="0"/>
        <v>#DIV/0!</v>
      </c>
      <c r="G12" s="98"/>
    </row>
    <row r="13" spans="2:7" ht="25.9" customHeight="1" x14ac:dyDescent="0.25">
      <c r="B13" s="65">
        <v>52</v>
      </c>
      <c r="C13" s="59" t="s">
        <v>199</v>
      </c>
      <c r="D13" s="111">
        <v>128023</v>
      </c>
      <c r="E13" s="111">
        <v>86873.73</v>
      </c>
      <c r="F13" s="62">
        <f t="shared" si="0"/>
        <v>67.857908344594335</v>
      </c>
      <c r="G13" s="63"/>
    </row>
    <row r="14" spans="2:7" ht="25.9" customHeight="1" x14ac:dyDescent="0.25">
      <c r="B14" s="65">
        <v>56</v>
      </c>
      <c r="C14" s="59" t="s">
        <v>225</v>
      </c>
      <c r="D14" s="111">
        <v>0</v>
      </c>
      <c r="E14" s="111">
        <v>425.65</v>
      </c>
      <c r="F14" s="62" t="e">
        <f t="shared" si="0"/>
        <v>#DIV/0!</v>
      </c>
      <c r="G14" s="63"/>
    </row>
    <row r="15" spans="2:7" s="54" customFormat="1" ht="25.9" customHeight="1" x14ac:dyDescent="0.25">
      <c r="B15" s="2" t="s">
        <v>140</v>
      </c>
      <c r="C15" s="66" t="s">
        <v>141</v>
      </c>
      <c r="D15" s="115">
        <f>D16+D44+D56</f>
        <v>984262</v>
      </c>
      <c r="E15" s="115">
        <f>E16+E44+E56</f>
        <v>937163.71</v>
      </c>
      <c r="F15" s="60">
        <f t="shared" si="0"/>
        <v>95.214862506121335</v>
      </c>
      <c r="G15" s="61"/>
    </row>
    <row r="16" spans="2:7" s="54" customFormat="1" ht="25.9" customHeight="1" x14ac:dyDescent="0.25">
      <c r="B16" s="2" t="s">
        <v>142</v>
      </c>
      <c r="C16" s="66" t="s">
        <v>143</v>
      </c>
      <c r="D16" s="115">
        <f>D17</f>
        <v>450807</v>
      </c>
      <c r="E16" s="115">
        <f>E17</f>
        <v>450805.04999999993</v>
      </c>
      <c r="F16" s="60">
        <f t="shared" si="0"/>
        <v>99.999567442386635</v>
      </c>
      <c r="G16" s="61"/>
    </row>
    <row r="17" spans="2:7" s="69" customFormat="1" ht="25.9" customHeight="1" x14ac:dyDescent="0.25">
      <c r="B17" s="127">
        <v>11</v>
      </c>
      <c r="C17" s="128" t="s">
        <v>197</v>
      </c>
      <c r="D17" s="116">
        <f>D18+D22+D42</f>
        <v>450807</v>
      </c>
      <c r="E17" s="116">
        <f>E18+E22+E42</f>
        <v>450805.04999999993</v>
      </c>
      <c r="F17" s="67">
        <f t="shared" si="0"/>
        <v>99.999567442386635</v>
      </c>
      <c r="G17" s="93"/>
    </row>
    <row r="18" spans="2:7" ht="25.9" customHeight="1" x14ac:dyDescent="0.25">
      <c r="B18" s="94">
        <v>31</v>
      </c>
      <c r="C18" s="95" t="s">
        <v>201</v>
      </c>
      <c r="D18" s="117">
        <v>374346</v>
      </c>
      <c r="E18" s="114">
        <f>SUM(E19:E21)</f>
        <v>374344.39999999997</v>
      </c>
      <c r="F18" s="96">
        <f t="shared" si="0"/>
        <v>99.999572587926664</v>
      </c>
      <c r="G18" s="63"/>
    </row>
    <row r="19" spans="2:7" ht="25.9" customHeight="1" x14ac:dyDescent="0.25">
      <c r="B19" s="94" t="s">
        <v>144</v>
      </c>
      <c r="C19" s="95" t="s">
        <v>22</v>
      </c>
      <c r="D19" s="114"/>
      <c r="E19" s="114">
        <v>313661.34999999998</v>
      </c>
      <c r="F19" s="96" t="e">
        <f t="shared" si="0"/>
        <v>#DIV/0!</v>
      </c>
      <c r="G19" s="98"/>
    </row>
    <row r="20" spans="2:7" ht="25.9" customHeight="1" x14ac:dyDescent="0.25">
      <c r="B20" s="94" t="s">
        <v>146</v>
      </c>
      <c r="C20" s="97" t="s">
        <v>145</v>
      </c>
      <c r="D20" s="114"/>
      <c r="E20" s="114">
        <v>8922.7199999999993</v>
      </c>
      <c r="F20" s="96" t="e">
        <f t="shared" si="0"/>
        <v>#DIV/0!</v>
      </c>
      <c r="G20" s="63"/>
    </row>
    <row r="21" spans="2:7" ht="25.9" customHeight="1" x14ac:dyDescent="0.25">
      <c r="B21" s="94" t="s">
        <v>147</v>
      </c>
      <c r="C21" s="97" t="s">
        <v>148</v>
      </c>
      <c r="D21" s="114"/>
      <c r="E21" s="114">
        <v>51760.33</v>
      </c>
      <c r="F21" s="96" t="e">
        <f t="shared" si="0"/>
        <v>#DIV/0!</v>
      </c>
      <c r="G21" s="98"/>
    </row>
    <row r="22" spans="2:7" ht="25.9" customHeight="1" x14ac:dyDescent="0.25">
      <c r="B22" s="94">
        <v>32</v>
      </c>
      <c r="C22" s="95" t="s">
        <v>202</v>
      </c>
      <c r="D22" s="117">
        <v>75461</v>
      </c>
      <c r="E22" s="114">
        <f>SUM(E23:E41)</f>
        <v>75460.649999999994</v>
      </c>
      <c r="F22" s="96">
        <f t="shared" si="0"/>
        <v>99.999536184254112</v>
      </c>
      <c r="G22" s="63"/>
    </row>
    <row r="23" spans="2:7" ht="25.9" customHeight="1" x14ac:dyDescent="0.25">
      <c r="B23" s="94" t="s">
        <v>149</v>
      </c>
      <c r="C23" s="95" t="s">
        <v>23</v>
      </c>
      <c r="D23" s="114"/>
      <c r="E23" s="114">
        <v>3200</v>
      </c>
      <c r="F23" s="96"/>
      <c r="G23" s="63"/>
    </row>
    <row r="24" spans="2:7" ht="25.9" customHeight="1" x14ac:dyDescent="0.25">
      <c r="B24" s="94" t="s">
        <v>150</v>
      </c>
      <c r="C24" s="97" t="s">
        <v>151</v>
      </c>
      <c r="D24" s="114"/>
      <c r="E24" s="114">
        <v>8121.56</v>
      </c>
      <c r="F24" s="96"/>
      <c r="G24" s="63"/>
    </row>
    <row r="25" spans="2:7" ht="25.9" customHeight="1" x14ac:dyDescent="0.25">
      <c r="B25" s="94" t="s">
        <v>152</v>
      </c>
      <c r="C25" s="95" t="s">
        <v>153</v>
      </c>
      <c r="D25" s="114"/>
      <c r="E25" s="114">
        <v>500</v>
      </c>
      <c r="F25" s="96"/>
      <c r="G25" s="63"/>
    </row>
    <row r="26" spans="2:7" ht="25.9" customHeight="1" x14ac:dyDescent="0.25">
      <c r="B26" s="94" t="s">
        <v>154</v>
      </c>
      <c r="C26" s="97" t="s">
        <v>155</v>
      </c>
      <c r="D26" s="114"/>
      <c r="E26" s="114">
        <v>2300</v>
      </c>
      <c r="F26" s="96"/>
      <c r="G26" s="63"/>
    </row>
    <row r="27" spans="2:7" ht="25.9" customHeight="1" x14ac:dyDescent="0.25">
      <c r="B27" s="94" t="s">
        <v>156</v>
      </c>
      <c r="C27" s="97" t="s">
        <v>157</v>
      </c>
      <c r="D27" s="114"/>
      <c r="E27" s="114">
        <v>25000</v>
      </c>
      <c r="F27" s="96"/>
      <c r="G27" s="63"/>
    </row>
    <row r="28" spans="2:7" ht="25.9" customHeight="1" x14ac:dyDescent="0.25">
      <c r="B28" s="94" t="s">
        <v>158</v>
      </c>
      <c r="C28" s="95" t="s">
        <v>159</v>
      </c>
      <c r="D28" s="114"/>
      <c r="E28" s="114">
        <v>1000</v>
      </c>
      <c r="F28" s="96"/>
      <c r="G28" s="63"/>
    </row>
    <row r="29" spans="2:7" ht="25.9" customHeight="1" x14ac:dyDescent="0.25">
      <c r="B29" s="94" t="s">
        <v>160</v>
      </c>
      <c r="C29" s="95" t="s">
        <v>161</v>
      </c>
      <c r="D29" s="114"/>
      <c r="E29" s="114">
        <v>1000</v>
      </c>
      <c r="F29" s="96"/>
      <c r="G29" s="63"/>
    </row>
    <row r="30" spans="2:7" ht="25.9" customHeight="1" x14ac:dyDescent="0.25">
      <c r="B30" s="94" t="s">
        <v>162</v>
      </c>
      <c r="C30" s="97" t="s">
        <v>163</v>
      </c>
      <c r="D30" s="114"/>
      <c r="E30" s="114">
        <v>7000</v>
      </c>
      <c r="F30" s="96"/>
      <c r="G30" s="63"/>
    </row>
    <row r="31" spans="2:7" ht="25.9" customHeight="1" x14ac:dyDescent="0.25">
      <c r="B31" s="94" t="s">
        <v>164</v>
      </c>
      <c r="C31" s="97" t="s">
        <v>165</v>
      </c>
      <c r="D31" s="114"/>
      <c r="E31" s="114">
        <v>3000</v>
      </c>
      <c r="F31" s="96"/>
      <c r="G31" s="63"/>
    </row>
    <row r="32" spans="2:7" ht="25.9" customHeight="1" x14ac:dyDescent="0.25">
      <c r="B32" s="94" t="s">
        <v>166</v>
      </c>
      <c r="C32" s="95" t="s">
        <v>167</v>
      </c>
      <c r="D32" s="114"/>
      <c r="E32" s="114">
        <v>1000</v>
      </c>
      <c r="F32" s="96"/>
      <c r="G32" s="63"/>
    </row>
    <row r="33" spans="2:7" ht="25.9" customHeight="1" x14ac:dyDescent="0.25">
      <c r="B33" s="94" t="s">
        <v>168</v>
      </c>
      <c r="C33" s="97" t="s">
        <v>169</v>
      </c>
      <c r="D33" s="114"/>
      <c r="E33" s="114">
        <v>3500</v>
      </c>
      <c r="F33" s="96"/>
      <c r="G33" s="63"/>
    </row>
    <row r="34" spans="2:7" ht="25.9" customHeight="1" x14ac:dyDescent="0.25">
      <c r="B34" s="94" t="s">
        <v>170</v>
      </c>
      <c r="C34" s="95" t="s">
        <v>171</v>
      </c>
      <c r="D34" s="114"/>
      <c r="E34" s="114">
        <v>1000</v>
      </c>
      <c r="F34" s="96"/>
      <c r="G34" s="63"/>
    </row>
    <row r="35" spans="2:7" ht="25.9" customHeight="1" x14ac:dyDescent="0.25">
      <c r="B35" s="94" t="s">
        <v>172</v>
      </c>
      <c r="C35" s="95" t="s">
        <v>173</v>
      </c>
      <c r="D35" s="114"/>
      <c r="E35" s="114">
        <v>7500</v>
      </c>
      <c r="F35" s="96"/>
      <c r="G35" s="63"/>
    </row>
    <row r="36" spans="2:7" ht="25.9" customHeight="1" x14ac:dyDescent="0.25">
      <c r="B36" s="94" t="s">
        <v>174</v>
      </c>
      <c r="C36" s="97" t="s">
        <v>175</v>
      </c>
      <c r="D36" s="114"/>
      <c r="E36" s="114">
        <v>1500</v>
      </c>
      <c r="F36" s="96"/>
      <c r="G36" s="63"/>
    </row>
    <row r="37" spans="2:7" ht="25.9" customHeight="1" x14ac:dyDescent="0.25">
      <c r="B37" s="94" t="s">
        <v>177</v>
      </c>
      <c r="C37" s="95" t="s">
        <v>178</v>
      </c>
      <c r="D37" s="114"/>
      <c r="E37" s="114">
        <v>4500</v>
      </c>
      <c r="F37" s="96"/>
      <c r="G37" s="63"/>
    </row>
    <row r="38" spans="2:7" ht="25.9" customHeight="1" x14ac:dyDescent="0.25">
      <c r="B38" s="94" t="s">
        <v>179</v>
      </c>
      <c r="C38" s="95" t="s">
        <v>180</v>
      </c>
      <c r="D38" s="114"/>
      <c r="E38" s="114">
        <v>4000</v>
      </c>
      <c r="F38" s="96"/>
      <c r="G38" s="63"/>
    </row>
    <row r="39" spans="2:7" ht="25.9" customHeight="1" x14ac:dyDescent="0.25">
      <c r="B39" s="94" t="s">
        <v>181</v>
      </c>
      <c r="C39" s="95" t="s">
        <v>182</v>
      </c>
      <c r="D39" s="114"/>
      <c r="E39" s="114">
        <v>200</v>
      </c>
      <c r="F39" s="96"/>
      <c r="G39" s="63"/>
    </row>
    <row r="40" spans="2:7" ht="25.9" customHeight="1" x14ac:dyDescent="0.25">
      <c r="B40" s="94" t="s">
        <v>183</v>
      </c>
      <c r="C40" s="97" t="s">
        <v>184</v>
      </c>
      <c r="D40" s="114"/>
      <c r="E40" s="114">
        <v>1000</v>
      </c>
      <c r="F40" s="96"/>
      <c r="G40" s="63"/>
    </row>
    <row r="41" spans="2:7" ht="25.9" customHeight="1" x14ac:dyDescent="0.25">
      <c r="B41" s="94">
        <v>3299</v>
      </c>
      <c r="C41" s="97" t="s">
        <v>176</v>
      </c>
      <c r="D41" s="114"/>
      <c r="E41" s="114">
        <v>139.09</v>
      </c>
      <c r="F41" s="96"/>
      <c r="G41" s="63"/>
    </row>
    <row r="42" spans="2:7" ht="25.9" customHeight="1" x14ac:dyDescent="0.25">
      <c r="B42" s="94">
        <v>34</v>
      </c>
      <c r="C42" s="97" t="s">
        <v>203</v>
      </c>
      <c r="D42" s="114">
        <v>1000</v>
      </c>
      <c r="E42" s="114">
        <f>E43</f>
        <v>1000</v>
      </c>
      <c r="F42" s="96">
        <f>E42/D42*100</f>
        <v>100</v>
      </c>
      <c r="G42" s="63"/>
    </row>
    <row r="43" spans="2:7" ht="25.9" customHeight="1" x14ac:dyDescent="0.25">
      <c r="B43" s="94" t="s">
        <v>185</v>
      </c>
      <c r="C43" s="97" t="s">
        <v>186</v>
      </c>
      <c r="D43" s="114"/>
      <c r="E43" s="114">
        <v>1000</v>
      </c>
      <c r="F43" s="96"/>
      <c r="G43" s="63"/>
    </row>
    <row r="44" spans="2:7" s="54" customFormat="1" ht="25.9" customHeight="1" x14ac:dyDescent="0.25">
      <c r="B44" s="99" t="s">
        <v>187</v>
      </c>
      <c r="C44" s="66" t="s">
        <v>188</v>
      </c>
      <c r="D44" s="118">
        <f>D45</f>
        <v>67725</v>
      </c>
      <c r="E44" s="118">
        <f>E45</f>
        <v>67725</v>
      </c>
      <c r="F44" s="100">
        <f>E44/D44*100</f>
        <v>100</v>
      </c>
      <c r="G44" s="61"/>
    </row>
    <row r="45" spans="2:7" s="69" customFormat="1" ht="25.9" customHeight="1" x14ac:dyDescent="0.25">
      <c r="B45" s="124">
        <v>11</v>
      </c>
      <c r="C45" s="125" t="s">
        <v>197</v>
      </c>
      <c r="D45" s="119">
        <f>D46+D51+D54</f>
        <v>67725</v>
      </c>
      <c r="E45" s="119">
        <f>E46+E51+E54</f>
        <v>67725</v>
      </c>
      <c r="F45" s="102">
        <f>E45/D45*100</f>
        <v>100</v>
      </c>
      <c r="G45" s="68"/>
    </row>
    <row r="46" spans="2:7" ht="25.9" customHeight="1" x14ac:dyDescent="0.25">
      <c r="B46" s="94">
        <v>32</v>
      </c>
      <c r="C46" s="95" t="s">
        <v>202</v>
      </c>
      <c r="D46" s="114">
        <v>53418</v>
      </c>
      <c r="E46" s="114">
        <f>SUM(E47:E50)</f>
        <v>53418</v>
      </c>
      <c r="F46" s="96">
        <f>E46/D46*100</f>
        <v>100</v>
      </c>
      <c r="G46" s="63"/>
    </row>
    <row r="47" spans="2:7" ht="25.9" customHeight="1" x14ac:dyDescent="0.25">
      <c r="B47" s="94" t="s">
        <v>158</v>
      </c>
      <c r="C47" s="95" t="s">
        <v>159</v>
      </c>
      <c r="D47" s="114"/>
      <c r="E47" s="114">
        <v>3318</v>
      </c>
      <c r="F47" s="96"/>
      <c r="G47" s="98"/>
    </row>
    <row r="48" spans="2:7" ht="25.9" customHeight="1" x14ac:dyDescent="0.25">
      <c r="B48" s="94" t="s">
        <v>164</v>
      </c>
      <c r="C48" s="97" t="s">
        <v>165</v>
      </c>
      <c r="D48" s="114"/>
      <c r="E48" s="114">
        <v>5000</v>
      </c>
      <c r="F48" s="96"/>
      <c r="G48" s="63"/>
    </row>
    <row r="49" spans="2:7" ht="25.9" customHeight="1" x14ac:dyDescent="0.25">
      <c r="B49" s="94" t="s">
        <v>166</v>
      </c>
      <c r="C49" s="95" t="s">
        <v>167</v>
      </c>
      <c r="D49" s="114"/>
      <c r="E49" s="114">
        <v>13500</v>
      </c>
      <c r="F49" s="96"/>
      <c r="G49" s="63"/>
    </row>
    <row r="50" spans="2:7" ht="25.9" customHeight="1" x14ac:dyDescent="0.25">
      <c r="B50" s="94" t="s">
        <v>170</v>
      </c>
      <c r="C50" s="95" t="s">
        <v>171</v>
      </c>
      <c r="D50" s="114"/>
      <c r="E50" s="114">
        <v>31600</v>
      </c>
      <c r="F50" s="96"/>
      <c r="G50" s="63"/>
    </row>
    <row r="51" spans="2:7" ht="25.9" customHeight="1" x14ac:dyDescent="0.25">
      <c r="B51" s="94">
        <v>42</v>
      </c>
      <c r="C51" s="95" t="s">
        <v>204</v>
      </c>
      <c r="D51" s="114">
        <v>3007</v>
      </c>
      <c r="E51" s="114">
        <f>E53</f>
        <v>3007</v>
      </c>
      <c r="F51" s="96">
        <f>E51/D51*100</f>
        <v>100</v>
      </c>
      <c r="G51" s="63"/>
    </row>
    <row r="52" spans="2:7" ht="25.9" customHeight="1" x14ac:dyDescent="0.25">
      <c r="B52" s="94">
        <v>4223</v>
      </c>
      <c r="C52" s="95" t="s">
        <v>189</v>
      </c>
      <c r="D52" s="114">
        <v>3007</v>
      </c>
      <c r="E52" s="114">
        <v>0</v>
      </c>
      <c r="F52" s="96"/>
      <c r="G52" s="63"/>
    </row>
    <row r="53" spans="2:7" ht="25.9" customHeight="1" x14ac:dyDescent="0.25">
      <c r="B53" s="94">
        <v>4227</v>
      </c>
      <c r="C53" s="97" t="s">
        <v>226</v>
      </c>
      <c r="D53" s="114"/>
      <c r="E53" s="114">
        <v>3007</v>
      </c>
      <c r="F53" s="96"/>
      <c r="G53" s="63"/>
    </row>
    <row r="54" spans="2:7" ht="25.9" customHeight="1" x14ac:dyDescent="0.25">
      <c r="B54" s="94">
        <v>45</v>
      </c>
      <c r="C54" s="97" t="s">
        <v>227</v>
      </c>
      <c r="D54" s="121">
        <v>11300</v>
      </c>
      <c r="E54" s="114">
        <f>E55</f>
        <v>11300</v>
      </c>
      <c r="F54" s="96"/>
      <c r="G54" s="63"/>
    </row>
    <row r="55" spans="2:7" ht="25.9" customHeight="1" x14ac:dyDescent="0.25">
      <c r="B55" s="94">
        <v>4521</v>
      </c>
      <c r="C55" s="97" t="s">
        <v>218</v>
      </c>
      <c r="D55" s="121">
        <v>11300</v>
      </c>
      <c r="E55" s="114">
        <v>11300</v>
      </c>
      <c r="F55" s="96"/>
      <c r="G55" s="63"/>
    </row>
    <row r="56" spans="2:7" s="54" customFormat="1" ht="25.9" customHeight="1" x14ac:dyDescent="0.25">
      <c r="B56" s="99" t="s">
        <v>190</v>
      </c>
      <c r="C56" s="103" t="s">
        <v>191</v>
      </c>
      <c r="D56" s="110">
        <v>465730</v>
      </c>
      <c r="E56" s="118">
        <v>418633.66</v>
      </c>
      <c r="F56" s="100">
        <f>E56/D56*100</f>
        <v>89.88763017198805</v>
      </c>
      <c r="G56" s="106"/>
    </row>
    <row r="57" spans="2:7" s="69" customFormat="1" ht="25.9" customHeight="1" x14ac:dyDescent="0.25">
      <c r="B57" s="124">
        <v>31</v>
      </c>
      <c r="C57" s="125" t="s">
        <v>198</v>
      </c>
      <c r="D57" s="119">
        <f>D58+D77+D81+D86</f>
        <v>127539</v>
      </c>
      <c r="E57" s="119">
        <f>E58+E77+E79+E81+E86</f>
        <v>98712.029999999984</v>
      </c>
      <c r="F57" s="102">
        <f>E57/D57*100</f>
        <v>77.397525462799592</v>
      </c>
      <c r="G57" s="93"/>
    </row>
    <row r="58" spans="2:7" ht="25.9" customHeight="1" x14ac:dyDescent="0.25">
      <c r="B58" s="94">
        <v>32</v>
      </c>
      <c r="C58" s="97" t="s">
        <v>202</v>
      </c>
      <c r="D58" s="114">
        <v>99117</v>
      </c>
      <c r="E58" s="114">
        <f>SUM(E59:E76)</f>
        <v>79274.599999999991</v>
      </c>
      <c r="F58" s="96">
        <f>E58/D58*100</f>
        <v>79.980830735393511</v>
      </c>
      <c r="G58" s="63"/>
    </row>
    <row r="59" spans="2:7" ht="25.9" customHeight="1" x14ac:dyDescent="0.25">
      <c r="B59" s="94">
        <v>3211</v>
      </c>
      <c r="C59" s="95" t="s">
        <v>23</v>
      </c>
      <c r="D59" s="114"/>
      <c r="E59" s="114">
        <v>3783.21</v>
      </c>
      <c r="F59" s="96"/>
      <c r="G59" s="98"/>
    </row>
    <row r="60" spans="2:7" ht="25.9" customHeight="1" x14ac:dyDescent="0.25">
      <c r="B60" s="94">
        <v>3213</v>
      </c>
      <c r="C60" s="97" t="s">
        <v>228</v>
      </c>
      <c r="D60" s="114"/>
      <c r="E60" s="114">
        <v>260</v>
      </c>
      <c r="F60" s="96"/>
      <c r="G60" s="63"/>
    </row>
    <row r="61" spans="2:7" ht="25.9" customHeight="1" x14ac:dyDescent="0.25">
      <c r="B61" s="94">
        <v>3221</v>
      </c>
      <c r="C61" s="97" t="s">
        <v>155</v>
      </c>
      <c r="D61" s="114"/>
      <c r="E61" s="114">
        <v>974.07</v>
      </c>
      <c r="F61" s="96" t="e">
        <f>E61/D61*100</f>
        <v>#DIV/0!</v>
      </c>
      <c r="G61" s="63"/>
    </row>
    <row r="62" spans="2:7" ht="25.9" customHeight="1" x14ac:dyDescent="0.25">
      <c r="B62" s="94">
        <v>3223</v>
      </c>
      <c r="C62" s="97" t="s">
        <v>157</v>
      </c>
      <c r="D62" s="114"/>
      <c r="E62" s="114">
        <v>4036.36</v>
      </c>
      <c r="F62" s="96"/>
      <c r="G62" s="63"/>
    </row>
    <row r="63" spans="2:7" ht="25.9" customHeight="1" x14ac:dyDescent="0.25">
      <c r="B63" s="94">
        <v>3224</v>
      </c>
      <c r="C63" s="97" t="s">
        <v>159</v>
      </c>
      <c r="D63" s="114"/>
      <c r="E63" s="114">
        <v>30.99</v>
      </c>
      <c r="F63" s="96"/>
      <c r="G63" s="63"/>
    </row>
    <row r="64" spans="2:7" ht="25.9" customHeight="1" x14ac:dyDescent="0.25">
      <c r="B64" s="94">
        <v>3227</v>
      </c>
      <c r="C64" s="97" t="s">
        <v>239</v>
      </c>
      <c r="D64" s="114"/>
      <c r="E64" s="114">
        <v>1211.8900000000001</v>
      </c>
      <c r="F64" s="96"/>
      <c r="G64" s="63"/>
    </row>
    <row r="65" spans="2:7" s="69" customFormat="1" ht="25.9" customHeight="1" x14ac:dyDescent="0.25">
      <c r="B65" s="101">
        <v>3231</v>
      </c>
      <c r="C65" s="122" t="s">
        <v>163</v>
      </c>
      <c r="D65" s="119"/>
      <c r="E65" s="114">
        <v>5352.79</v>
      </c>
      <c r="F65" s="102" t="e">
        <f>E65/D65*100</f>
        <v>#DIV/0!</v>
      </c>
      <c r="G65" s="93"/>
    </row>
    <row r="66" spans="2:7" ht="25.9" customHeight="1" x14ac:dyDescent="0.25">
      <c r="B66" s="94">
        <v>3232</v>
      </c>
      <c r="C66" s="95" t="s">
        <v>165</v>
      </c>
      <c r="D66" s="114"/>
      <c r="E66" s="114">
        <v>2331.6</v>
      </c>
      <c r="F66" s="96" t="e">
        <f>E66/D66*100</f>
        <v>#DIV/0!</v>
      </c>
      <c r="G66" s="63"/>
    </row>
    <row r="67" spans="2:7" ht="25.9" customHeight="1" x14ac:dyDescent="0.25">
      <c r="B67" s="94">
        <v>3233</v>
      </c>
      <c r="C67" s="95" t="s">
        <v>167</v>
      </c>
      <c r="D67" s="114"/>
      <c r="E67" s="114">
        <v>12985.97</v>
      </c>
      <c r="F67" s="96"/>
      <c r="G67" s="63"/>
    </row>
    <row r="68" spans="2:7" ht="25.9" customHeight="1" x14ac:dyDescent="0.25">
      <c r="B68" s="94">
        <v>3234</v>
      </c>
      <c r="C68" s="97" t="s">
        <v>169</v>
      </c>
      <c r="D68" s="114"/>
      <c r="E68" s="114">
        <v>2433</v>
      </c>
      <c r="F68" s="96"/>
      <c r="G68" s="63"/>
    </row>
    <row r="69" spans="2:7" ht="25.9" customHeight="1" x14ac:dyDescent="0.25">
      <c r="B69" s="94">
        <v>3236</v>
      </c>
      <c r="C69" s="95" t="s">
        <v>215</v>
      </c>
      <c r="D69" s="114"/>
      <c r="E69" s="114">
        <v>1338.53</v>
      </c>
      <c r="F69" s="96"/>
      <c r="G69" s="63"/>
    </row>
    <row r="70" spans="2:7" ht="25.9" customHeight="1" x14ac:dyDescent="0.25">
      <c r="B70" s="94">
        <v>3237</v>
      </c>
      <c r="C70" s="95" t="s">
        <v>171</v>
      </c>
      <c r="D70" s="114"/>
      <c r="E70" s="114">
        <v>17474.05</v>
      </c>
      <c r="F70" s="96" t="e">
        <f>E70/D70*100</f>
        <v>#DIV/0!</v>
      </c>
      <c r="G70" s="63"/>
    </row>
    <row r="71" spans="2:7" ht="25.9" customHeight="1" x14ac:dyDescent="0.25">
      <c r="B71" s="94">
        <v>3238</v>
      </c>
      <c r="C71" s="95" t="s">
        <v>173</v>
      </c>
      <c r="D71" s="114"/>
      <c r="E71" s="114">
        <v>13105.91</v>
      </c>
      <c r="F71" s="96"/>
      <c r="G71" s="63"/>
    </row>
    <row r="72" spans="2:7" ht="25.9" customHeight="1" x14ac:dyDescent="0.25">
      <c r="B72" s="94">
        <v>3239</v>
      </c>
      <c r="C72" s="97" t="s">
        <v>175</v>
      </c>
      <c r="D72" s="114"/>
      <c r="E72" s="114">
        <v>180</v>
      </c>
      <c r="F72" s="96"/>
      <c r="G72" s="98"/>
    </row>
    <row r="73" spans="2:7" ht="25.9" customHeight="1" x14ac:dyDescent="0.25">
      <c r="B73" s="94">
        <v>3291</v>
      </c>
      <c r="C73" s="95" t="s">
        <v>178</v>
      </c>
      <c r="D73" s="114"/>
      <c r="E73" s="114">
        <v>4874.8500000000004</v>
      </c>
      <c r="F73" s="96"/>
      <c r="G73" s="63"/>
    </row>
    <row r="74" spans="2:7" ht="25.9" customHeight="1" x14ac:dyDescent="0.25">
      <c r="B74" s="94">
        <v>3292</v>
      </c>
      <c r="C74" s="97" t="s">
        <v>180</v>
      </c>
      <c r="D74" s="114"/>
      <c r="E74" s="114">
        <v>541.05999999999995</v>
      </c>
      <c r="F74" s="96"/>
      <c r="G74" s="63"/>
    </row>
    <row r="75" spans="2:7" ht="25.9" customHeight="1" x14ac:dyDescent="0.25">
      <c r="B75" s="94">
        <v>3293</v>
      </c>
      <c r="C75" s="97" t="s">
        <v>192</v>
      </c>
      <c r="D75" s="114"/>
      <c r="E75" s="114">
        <v>3294.43</v>
      </c>
      <c r="F75" s="96"/>
      <c r="G75" s="63"/>
    </row>
    <row r="76" spans="2:7" ht="25.9" customHeight="1" x14ac:dyDescent="0.25">
      <c r="B76" s="94">
        <v>3295</v>
      </c>
      <c r="C76" s="97" t="s">
        <v>184</v>
      </c>
      <c r="D76" s="114"/>
      <c r="E76" s="114">
        <v>5065.8900000000003</v>
      </c>
      <c r="F76" s="96"/>
      <c r="G76" s="63"/>
    </row>
    <row r="77" spans="2:7" ht="25.9" customHeight="1" x14ac:dyDescent="0.25">
      <c r="B77" s="94">
        <v>34</v>
      </c>
      <c r="C77" s="95" t="s">
        <v>203</v>
      </c>
      <c r="D77" s="114">
        <v>2670</v>
      </c>
      <c r="E77" s="114">
        <f>E78</f>
        <v>2157.42</v>
      </c>
      <c r="F77" s="96"/>
      <c r="G77" s="63"/>
    </row>
    <row r="78" spans="2:7" ht="25.9" customHeight="1" x14ac:dyDescent="0.25">
      <c r="B78" s="94">
        <v>3431</v>
      </c>
      <c r="C78" s="95" t="s">
        <v>186</v>
      </c>
      <c r="D78" s="114"/>
      <c r="E78" s="114">
        <v>2157.42</v>
      </c>
      <c r="F78" s="96"/>
      <c r="G78" s="63"/>
    </row>
    <row r="79" spans="2:7" ht="25.9" customHeight="1" x14ac:dyDescent="0.25">
      <c r="B79" s="94">
        <v>41</v>
      </c>
      <c r="C79" s="95" t="s">
        <v>204</v>
      </c>
      <c r="D79" s="114"/>
      <c r="E79" s="114">
        <f>E80</f>
        <v>5000</v>
      </c>
      <c r="F79" s="96"/>
      <c r="G79" s="63"/>
    </row>
    <row r="80" spans="2:7" ht="25.9" customHeight="1" x14ac:dyDescent="0.25">
      <c r="B80" s="94">
        <v>4124</v>
      </c>
      <c r="C80" s="95" t="s">
        <v>216</v>
      </c>
      <c r="D80" s="114"/>
      <c r="E80" s="114">
        <v>5000</v>
      </c>
      <c r="F80" s="96"/>
      <c r="G80" s="63"/>
    </row>
    <row r="81" spans="2:7" ht="25.9" customHeight="1" x14ac:dyDescent="0.25">
      <c r="B81" s="94">
        <v>42</v>
      </c>
      <c r="C81" s="95" t="s">
        <v>204</v>
      </c>
      <c r="D81" s="114">
        <v>18952</v>
      </c>
      <c r="E81" s="114">
        <f>E82+E83+E84+E85</f>
        <v>12280.01</v>
      </c>
      <c r="F81" s="96"/>
      <c r="G81" s="63"/>
    </row>
    <row r="82" spans="2:7" ht="25.9" customHeight="1" x14ac:dyDescent="0.25">
      <c r="B82" s="94">
        <v>4212</v>
      </c>
      <c r="C82" s="97" t="s">
        <v>229</v>
      </c>
      <c r="D82" s="114"/>
      <c r="E82" s="114">
        <v>4625.6000000000004</v>
      </c>
      <c r="F82" s="96"/>
      <c r="G82" s="63"/>
    </row>
    <row r="83" spans="2:7" ht="25.9" customHeight="1" x14ac:dyDescent="0.25">
      <c r="B83" s="94">
        <v>4221</v>
      </c>
      <c r="C83" s="97" t="s">
        <v>230</v>
      </c>
      <c r="D83" s="114"/>
      <c r="E83" s="114">
        <v>1066.4000000000001</v>
      </c>
      <c r="F83" s="96"/>
      <c r="G83" s="63"/>
    </row>
    <row r="84" spans="2:7" ht="25.9" customHeight="1" x14ac:dyDescent="0.25">
      <c r="B84" s="94">
        <v>4223</v>
      </c>
      <c r="C84" s="95" t="s">
        <v>189</v>
      </c>
      <c r="D84" s="114"/>
      <c r="E84" s="114">
        <v>5604</v>
      </c>
      <c r="F84" s="96"/>
      <c r="G84" s="63"/>
    </row>
    <row r="85" spans="2:7" ht="25.9" customHeight="1" x14ac:dyDescent="0.25">
      <c r="B85" s="94">
        <v>4227</v>
      </c>
      <c r="C85" s="97" t="s">
        <v>210</v>
      </c>
      <c r="D85" s="114"/>
      <c r="E85" s="114">
        <v>984.01</v>
      </c>
      <c r="F85" s="96"/>
      <c r="G85" s="63"/>
    </row>
    <row r="86" spans="2:7" ht="25.9" customHeight="1" x14ac:dyDescent="0.25">
      <c r="B86" s="94">
        <v>45</v>
      </c>
      <c r="C86" s="95" t="s">
        <v>231</v>
      </c>
      <c r="D86" s="114">
        <v>6800</v>
      </c>
      <c r="E86" s="114"/>
      <c r="F86" s="96"/>
      <c r="G86" s="63"/>
    </row>
    <row r="87" spans="2:7" ht="25.9" customHeight="1" x14ac:dyDescent="0.25">
      <c r="B87" s="94">
        <v>4521</v>
      </c>
      <c r="C87" s="95" t="s">
        <v>218</v>
      </c>
      <c r="D87" s="114"/>
      <c r="E87" s="114"/>
      <c r="F87" s="96"/>
      <c r="G87" s="63"/>
    </row>
    <row r="88" spans="2:7" ht="25.9" customHeight="1" x14ac:dyDescent="0.25">
      <c r="B88" s="123">
        <v>43</v>
      </c>
      <c r="C88" s="126" t="s">
        <v>232</v>
      </c>
      <c r="D88" s="114">
        <f>D89+D93+D98+D100</f>
        <v>210168</v>
      </c>
      <c r="E88" s="114">
        <f>E89+E93+E98+E100</f>
        <v>229510.11</v>
      </c>
      <c r="F88" s="96"/>
      <c r="G88" s="63"/>
    </row>
    <row r="89" spans="2:7" ht="25.9" customHeight="1" x14ac:dyDescent="0.25">
      <c r="B89" s="94">
        <v>31</v>
      </c>
      <c r="C89" s="95" t="s">
        <v>201</v>
      </c>
      <c r="D89" s="114">
        <v>171037</v>
      </c>
      <c r="E89" s="114">
        <f>E90+E91+E92</f>
        <v>181085.59999999998</v>
      </c>
      <c r="F89" s="96"/>
      <c r="G89" s="63"/>
    </row>
    <row r="90" spans="2:7" ht="25.9" customHeight="1" x14ac:dyDescent="0.25">
      <c r="B90" s="94">
        <v>3111</v>
      </c>
      <c r="C90" s="95" t="s">
        <v>233</v>
      </c>
      <c r="D90" s="114"/>
      <c r="E90" s="114">
        <v>146762.54999999999</v>
      </c>
      <c r="F90" s="96"/>
      <c r="G90" s="63"/>
    </row>
    <row r="91" spans="2:7" ht="25.9" customHeight="1" x14ac:dyDescent="0.25">
      <c r="B91" s="94">
        <v>3121</v>
      </c>
      <c r="C91" s="97" t="s">
        <v>145</v>
      </c>
      <c r="D91" s="114"/>
      <c r="E91" s="114">
        <v>10113.5</v>
      </c>
      <c r="F91" s="96"/>
      <c r="G91" s="63"/>
    </row>
    <row r="92" spans="2:7" ht="25.9" customHeight="1" x14ac:dyDescent="0.25">
      <c r="B92" s="94">
        <v>3132</v>
      </c>
      <c r="C92" s="95" t="s">
        <v>148</v>
      </c>
      <c r="D92" s="114"/>
      <c r="E92" s="114">
        <v>24209.55</v>
      </c>
      <c r="F92" s="96" t="e">
        <f>E92/D92*100</f>
        <v>#DIV/0!</v>
      </c>
      <c r="G92" s="63"/>
    </row>
    <row r="93" spans="2:7" ht="25.9" customHeight="1" x14ac:dyDescent="0.25">
      <c r="B93" s="94">
        <v>32</v>
      </c>
      <c r="C93" s="95" t="s">
        <v>202</v>
      </c>
      <c r="D93" s="114">
        <v>27905</v>
      </c>
      <c r="E93" s="114">
        <f>E94+E95+E96+E97</f>
        <v>40483.670000000006</v>
      </c>
      <c r="F93" s="96"/>
      <c r="G93" s="63"/>
    </row>
    <row r="94" spans="2:7" ht="25.9" customHeight="1" x14ac:dyDescent="0.25">
      <c r="B94" s="94">
        <v>3212</v>
      </c>
      <c r="C94" s="95" t="s">
        <v>234</v>
      </c>
      <c r="D94" s="114"/>
      <c r="E94" s="114">
        <v>7383.18</v>
      </c>
      <c r="F94" s="96" t="e">
        <f>E94/D94*100</f>
        <v>#DIV/0!</v>
      </c>
      <c r="G94" s="63"/>
    </row>
    <row r="95" spans="2:7" ht="25.9" customHeight="1" x14ac:dyDescent="0.25">
      <c r="B95" s="94">
        <v>3222</v>
      </c>
      <c r="C95" s="97" t="s">
        <v>193</v>
      </c>
      <c r="D95" s="114"/>
      <c r="E95" s="114">
        <v>28254.61</v>
      </c>
      <c r="F95" s="96"/>
      <c r="G95" s="63"/>
    </row>
    <row r="96" spans="2:7" ht="25.9" customHeight="1" x14ac:dyDescent="0.25">
      <c r="B96" s="94">
        <v>3232</v>
      </c>
      <c r="C96" s="97" t="s">
        <v>165</v>
      </c>
      <c r="D96" s="114"/>
      <c r="E96" s="114">
        <v>2826.87</v>
      </c>
      <c r="F96" s="96" t="e">
        <f>E96/D96*100</f>
        <v>#DIV/0!</v>
      </c>
      <c r="G96" s="63"/>
    </row>
    <row r="97" spans="2:7" ht="25.9" customHeight="1" x14ac:dyDescent="0.25">
      <c r="B97" s="94">
        <v>3292</v>
      </c>
      <c r="C97" s="97" t="s">
        <v>180</v>
      </c>
      <c r="D97" s="114"/>
      <c r="E97" s="114">
        <v>2019.01</v>
      </c>
      <c r="F97" s="96"/>
      <c r="G97" s="63"/>
    </row>
    <row r="98" spans="2:7" ht="25.9" customHeight="1" x14ac:dyDescent="0.25">
      <c r="B98" s="94">
        <v>36</v>
      </c>
      <c r="C98" s="95" t="s">
        <v>205</v>
      </c>
      <c r="D98" s="114">
        <v>6600</v>
      </c>
      <c r="E98" s="114">
        <f>E99</f>
        <v>7940.84</v>
      </c>
      <c r="F98" s="96">
        <f>E98/D98*100</f>
        <v>120.31575757575759</v>
      </c>
      <c r="G98" s="63"/>
    </row>
    <row r="99" spans="2:7" ht="25.9" customHeight="1" x14ac:dyDescent="0.25">
      <c r="B99" s="94">
        <v>3691</v>
      </c>
      <c r="C99" s="95" t="s">
        <v>194</v>
      </c>
      <c r="D99" s="114"/>
      <c r="E99" s="114">
        <v>7940.84</v>
      </c>
      <c r="F99" s="96"/>
      <c r="G99" s="63"/>
    </row>
    <row r="100" spans="2:7" s="69" customFormat="1" ht="25.9" customHeight="1" x14ac:dyDescent="0.25">
      <c r="B100" s="101">
        <v>42</v>
      </c>
      <c r="C100" s="122" t="s">
        <v>204</v>
      </c>
      <c r="D100" s="119">
        <v>4626</v>
      </c>
      <c r="E100" s="119">
        <v>0</v>
      </c>
      <c r="F100" s="102">
        <f>E100/D100*100</f>
        <v>0</v>
      </c>
      <c r="G100" s="93"/>
    </row>
    <row r="101" spans="2:7" ht="25.9" customHeight="1" x14ac:dyDescent="0.25">
      <c r="B101" s="94">
        <v>4212</v>
      </c>
      <c r="C101" s="95" t="s">
        <v>229</v>
      </c>
      <c r="D101" s="114"/>
      <c r="E101" s="114">
        <v>0</v>
      </c>
      <c r="F101" s="96" t="e">
        <f>E101/D101*100</f>
        <v>#DIV/0!</v>
      </c>
      <c r="G101" s="63"/>
    </row>
    <row r="102" spans="2:7" s="69" customFormat="1" ht="25.9" customHeight="1" x14ac:dyDescent="0.25">
      <c r="B102" s="124">
        <v>52</v>
      </c>
      <c r="C102" s="125" t="s">
        <v>235</v>
      </c>
      <c r="D102" s="119"/>
      <c r="E102" s="119">
        <f>E103+E107</f>
        <v>90411.51999999999</v>
      </c>
      <c r="F102" s="102" t="e">
        <f>E102/D102*100</f>
        <v>#DIV/0!</v>
      </c>
      <c r="G102" s="68"/>
    </row>
    <row r="103" spans="2:7" ht="25.9" customHeight="1" x14ac:dyDescent="0.25">
      <c r="B103" s="94">
        <v>32</v>
      </c>
      <c r="C103" s="97" t="s">
        <v>202</v>
      </c>
      <c r="D103" s="114">
        <v>70801</v>
      </c>
      <c r="E103" s="114">
        <f>E106+E105+E104</f>
        <v>67189.119999999995</v>
      </c>
      <c r="F103" s="96">
        <f>E103/D103*100</f>
        <v>94.898546630697297</v>
      </c>
      <c r="G103" s="63"/>
    </row>
    <row r="104" spans="2:7" ht="25.9" customHeight="1" x14ac:dyDescent="0.25">
      <c r="B104" s="94">
        <v>3232</v>
      </c>
      <c r="C104" s="95" t="s">
        <v>165</v>
      </c>
      <c r="D104" s="114"/>
      <c r="E104" s="114">
        <v>7200</v>
      </c>
      <c r="F104" s="96"/>
      <c r="G104" s="63"/>
    </row>
    <row r="105" spans="2:7" s="69" customFormat="1" ht="25.9" customHeight="1" x14ac:dyDescent="0.25">
      <c r="B105" s="101">
        <v>3234</v>
      </c>
      <c r="C105" s="122" t="s">
        <v>169</v>
      </c>
      <c r="D105" s="119"/>
      <c r="E105" s="119">
        <v>677.33</v>
      </c>
      <c r="F105" s="102" t="e">
        <f>E105/D105*100</f>
        <v>#DIV/0!</v>
      </c>
      <c r="G105" s="68"/>
    </row>
    <row r="106" spans="2:7" s="69" customFormat="1" ht="25.9" customHeight="1" x14ac:dyDescent="0.25">
      <c r="B106" s="129">
        <v>3237</v>
      </c>
      <c r="C106" s="122" t="s">
        <v>171</v>
      </c>
      <c r="D106" s="119"/>
      <c r="E106" s="119">
        <v>59311.79</v>
      </c>
      <c r="F106" s="102" t="e">
        <f>E106/D106*100</f>
        <v>#DIV/0!</v>
      </c>
      <c r="G106" s="68"/>
    </row>
    <row r="107" spans="2:7" ht="25.9" customHeight="1" x14ac:dyDescent="0.25">
      <c r="B107" s="94">
        <v>42</v>
      </c>
      <c r="C107" s="97" t="s">
        <v>204</v>
      </c>
      <c r="D107" s="114">
        <v>51222</v>
      </c>
      <c r="E107" s="114">
        <f>E108+E109</f>
        <v>23222.400000000001</v>
      </c>
      <c r="F107" s="96">
        <f>E107/D107*100</f>
        <v>45.336769356916953</v>
      </c>
      <c r="G107" s="63"/>
    </row>
    <row r="108" spans="2:7" ht="25.9" customHeight="1" x14ac:dyDescent="0.25">
      <c r="B108" s="94">
        <v>4212</v>
      </c>
      <c r="C108" s="97" t="s">
        <v>229</v>
      </c>
      <c r="D108" s="114"/>
      <c r="E108" s="114">
        <v>18502.400000000001</v>
      </c>
      <c r="F108" s="96"/>
      <c r="G108" s="63"/>
    </row>
    <row r="109" spans="2:7" ht="25.9" customHeight="1" x14ac:dyDescent="0.25">
      <c r="B109" s="94">
        <v>4223</v>
      </c>
      <c r="C109" s="97" t="s">
        <v>189</v>
      </c>
      <c r="D109" s="114"/>
      <c r="E109" s="114">
        <v>4720</v>
      </c>
      <c r="F109" s="96"/>
      <c r="G109" s="63"/>
    </row>
    <row r="110" spans="2:7" ht="25.9" customHeight="1" x14ac:dyDescent="0.25">
      <c r="B110" s="94">
        <v>45</v>
      </c>
      <c r="C110" s="97" t="s">
        <v>236</v>
      </c>
      <c r="D110" s="114">
        <v>6000</v>
      </c>
      <c r="E110" s="114">
        <v>0</v>
      </c>
      <c r="F110" s="96"/>
      <c r="G110" s="63"/>
    </row>
    <row r="111" spans="2:7" ht="25.9" customHeight="1" x14ac:dyDescent="0.25">
      <c r="B111" s="94">
        <v>4511</v>
      </c>
      <c r="C111" s="97" t="s">
        <v>195</v>
      </c>
      <c r="D111" s="114"/>
      <c r="E111" s="114">
        <v>0</v>
      </c>
      <c r="F111" s="96"/>
      <c r="G111" s="63"/>
    </row>
    <row r="112" spans="2:7" ht="52.5" customHeight="1" x14ac:dyDescent="0.25">
      <c r="B112" s="94" t="s">
        <v>237</v>
      </c>
      <c r="C112" s="97" t="s">
        <v>238</v>
      </c>
      <c r="D112" s="114"/>
      <c r="E112" s="114"/>
      <c r="F112" s="96"/>
      <c r="G112" s="63"/>
    </row>
    <row r="113" spans="2:7" ht="25.9" customHeight="1" x14ac:dyDescent="0.25">
      <c r="B113" s="123">
        <v>56</v>
      </c>
      <c r="C113" s="130" t="s">
        <v>225</v>
      </c>
      <c r="D113" s="114"/>
      <c r="E113" s="114">
        <f>E114</f>
        <v>425.65</v>
      </c>
      <c r="F113" s="96"/>
      <c r="G113" s="63"/>
    </row>
    <row r="114" spans="2:7" ht="25.9" customHeight="1" x14ac:dyDescent="0.25">
      <c r="B114" s="94">
        <v>32</v>
      </c>
      <c r="C114" s="97" t="s">
        <v>202</v>
      </c>
      <c r="D114" s="114"/>
      <c r="E114" s="114">
        <f>E115</f>
        <v>425.65</v>
      </c>
      <c r="F114" s="96"/>
      <c r="G114" s="63"/>
    </row>
    <row r="115" spans="2:7" ht="25.9" customHeight="1" x14ac:dyDescent="0.25">
      <c r="B115" s="94">
        <v>3239</v>
      </c>
      <c r="C115" s="97" t="s">
        <v>175</v>
      </c>
      <c r="D115" s="114"/>
      <c r="E115" s="114">
        <v>425.65</v>
      </c>
      <c r="F115" s="96"/>
      <c r="G115" s="63"/>
    </row>
    <row r="117" spans="2:7" x14ac:dyDescent="0.25">
      <c r="B117" s="42"/>
      <c r="C117" s="42"/>
      <c r="D117" s="120"/>
      <c r="E117" s="120"/>
      <c r="F117" s="42"/>
    </row>
    <row r="118" spans="2:7" x14ac:dyDescent="0.25">
      <c r="B118" s="42"/>
      <c r="C118" s="42"/>
      <c r="D118" s="120"/>
      <c r="E118" s="120"/>
      <c r="F118" s="42"/>
    </row>
    <row r="119" spans="2:7" x14ac:dyDescent="0.25">
      <c r="B119" s="42"/>
      <c r="C119" s="42"/>
      <c r="D119" s="120"/>
      <c r="E119" s="120"/>
      <c r="F119" s="42"/>
    </row>
  </sheetData>
  <mergeCells count="4">
    <mergeCell ref="B4:F4"/>
    <mergeCell ref="B6:C6"/>
    <mergeCell ref="B7:C7"/>
    <mergeCell ref="B2:F2"/>
  </mergeCells>
  <pageMargins left="0.51181102362204722" right="0.51181102362204722" top="0.55118110236220474" bottom="0.55118110236220474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7</vt:i4>
      </vt:variant>
      <vt:variant>
        <vt:lpstr>Imenovani rasponi</vt:lpstr>
      </vt:variant>
      <vt:variant>
        <vt:i4>7</vt:i4>
      </vt:variant>
    </vt:vector>
  </HeadingPairs>
  <TitlesOfParts>
    <vt:vector size="14" baseType="lpstr">
      <vt:lpstr>SAŽETAK</vt:lpstr>
      <vt:lpstr> Račun prihoda i rashoda</vt:lpstr>
      <vt:lpstr>Prihodi i rashodi prema izvorim</vt:lpstr>
      <vt:lpstr>Rashodi prema funkcijskoj k </vt:lpstr>
      <vt:lpstr>Račun financiranja</vt:lpstr>
      <vt:lpstr>Račun fin prema izvorima f</vt:lpstr>
      <vt:lpstr>POSEBNI DIO</vt:lpstr>
      <vt:lpstr>' Račun prihoda i rashoda'!Podrucje_ispisa</vt:lpstr>
      <vt:lpstr>'POSEBNI DIO'!Podrucje_ispisa</vt:lpstr>
      <vt:lpstr>'Prihodi i rashodi prema izvorim'!Podrucje_ispisa</vt:lpstr>
      <vt:lpstr>'Račun fin prema izvorima f'!Podrucje_ispisa</vt:lpstr>
      <vt:lpstr>'Račun financiranja'!Podrucje_ispisa</vt:lpstr>
      <vt:lpstr>'Rashodi prema funkcijskoj k '!Podrucje_ispisa</vt:lpstr>
      <vt:lpstr>SAŽETAK!Podrucje_ispisa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PP VELEBIT</cp:lastModifiedBy>
  <cp:lastPrinted>2025-03-27T13:01:30Z</cp:lastPrinted>
  <dcterms:created xsi:type="dcterms:W3CDTF">2022-08-12T12:51:27Z</dcterms:created>
  <dcterms:modified xsi:type="dcterms:W3CDTF">2025-03-27T13:01:35Z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Format izgleda izvršenja financijskog plana proračunskog korisnika (1).xlsx</vt:lpwstr>
  </property>
</Properties>
</file>