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orisnik\Desktop\Documents\FINANCIJSKI IZVJEŠTAJI- Frketić\2024\polugodišnji izvršenje\"/>
    </mc:Choice>
  </mc:AlternateContent>
  <xr:revisionPtr revIDLastSave="0" documentId="13_ncr:1_{3F97FFDE-04A2-4B72-B83E-5710AA3A3B01}" xr6:coauthVersionLast="47" xr6:coauthVersionMax="47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SAŽETAK" sheetId="11" r:id="rId1"/>
    <sheet name=" Račun prihoda i rashoda" sheetId="3" r:id="rId2"/>
    <sheet name="Prihodi i rashodi prema izvorim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Print_Area" localSheetId="1">' Račun prihoda i rashoda'!$B:$L</definedName>
    <definedName name="_xlnm.Print_Area" localSheetId="6">'POSEBNI DIO'!$B:$G</definedName>
    <definedName name="_xlnm.Print_Area" localSheetId="2">'Prihodi i rashodi prema izvorim'!$B:$H</definedName>
    <definedName name="_xlnm.Print_Area" localSheetId="5">'Račun fin prema izvorima f'!$B:$H</definedName>
    <definedName name="_xlnm.Print_Area" localSheetId="4">'Račun financiranja'!$B:$L</definedName>
    <definedName name="_xlnm.Print_Area" localSheetId="3">'Rashodi prema funkcijskoj k '!$B:$H</definedName>
    <definedName name="_xlnm.Print_Area" localSheetId="0">SAŽETAK!$B$1:$L$27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3" l="1"/>
  <c r="E10" i="7" l="1"/>
  <c r="D12" i="7"/>
  <c r="D10" i="7"/>
  <c r="F77" i="7"/>
  <c r="F11" i="7" s="1"/>
  <c r="E12" i="7"/>
  <c r="D53" i="7"/>
  <c r="E77" i="7"/>
  <c r="E53" i="7" s="1"/>
  <c r="D77" i="7"/>
  <c r="D11" i="7" s="1"/>
  <c r="D54" i="7"/>
  <c r="E11" i="7" l="1"/>
  <c r="E87" i="7" l="1"/>
  <c r="D87" i="7"/>
  <c r="F82" i="7"/>
  <c r="G82" i="7" s="1"/>
  <c r="F78" i="7"/>
  <c r="F71" i="7"/>
  <c r="G71" i="7" s="1"/>
  <c r="F75" i="7"/>
  <c r="G75" i="7" s="1"/>
  <c r="F55" i="7"/>
  <c r="G78" i="7"/>
  <c r="F69" i="7"/>
  <c r="G69" i="7" s="1"/>
  <c r="F16" i="7"/>
  <c r="D15" i="7"/>
  <c r="F37" i="5"/>
  <c r="F54" i="7" l="1"/>
  <c r="D10" i="5"/>
  <c r="G53" i="7"/>
  <c r="E45" i="7"/>
  <c r="E15" i="7"/>
  <c r="E14" i="7" s="1"/>
  <c r="H7" i="8"/>
  <c r="H6" i="8"/>
  <c r="E44" i="7" l="1"/>
  <c r="E13" i="7" s="1"/>
  <c r="E9" i="7"/>
  <c r="J26" i="11"/>
  <c r="I26" i="11"/>
  <c r="H26" i="11"/>
  <c r="G26" i="11"/>
  <c r="L25" i="11"/>
  <c r="K25" i="11"/>
  <c r="L24" i="11"/>
  <c r="K24" i="11"/>
  <c r="J23" i="11"/>
  <c r="L23" i="11" s="1"/>
  <c r="I23" i="11"/>
  <c r="H23" i="11"/>
  <c r="G23" i="11"/>
  <c r="L22" i="11"/>
  <c r="K22" i="11"/>
  <c r="L21" i="11"/>
  <c r="K21" i="11"/>
  <c r="L11" i="11"/>
  <c r="K11" i="11"/>
  <c r="H38" i="5"/>
  <c r="H36" i="5"/>
  <c r="G34" i="5"/>
  <c r="H33" i="5"/>
  <c r="G33" i="5"/>
  <c r="G32" i="5"/>
  <c r="H30" i="5"/>
  <c r="G30" i="5"/>
  <c r="H28" i="5"/>
  <c r="G28" i="5"/>
  <c r="G26" i="5"/>
  <c r="H25" i="5"/>
  <c r="G25" i="5"/>
  <c r="H21" i="5"/>
  <c r="H20" i="5"/>
  <c r="H19" i="5"/>
  <c r="G17" i="5"/>
  <c r="H16" i="5"/>
  <c r="G16" i="5"/>
  <c r="G15" i="5"/>
  <c r="H13" i="5"/>
  <c r="G13" i="5"/>
  <c r="H11" i="5"/>
  <c r="G11" i="5"/>
  <c r="G9" i="5"/>
  <c r="H8" i="5"/>
  <c r="G8" i="5"/>
  <c r="E37" i="5"/>
  <c r="H37" i="5" s="1"/>
  <c r="E35" i="5"/>
  <c r="E31" i="5"/>
  <c r="E29" i="5"/>
  <c r="E27" i="5"/>
  <c r="E24" i="5"/>
  <c r="E20" i="5"/>
  <c r="E18" i="5"/>
  <c r="H18" i="5" s="1"/>
  <c r="E14" i="5"/>
  <c r="E12" i="5"/>
  <c r="E10" i="5"/>
  <c r="E7" i="5"/>
  <c r="K107" i="3"/>
  <c r="K105" i="3"/>
  <c r="K104" i="3"/>
  <c r="K103" i="3"/>
  <c r="K102" i="3"/>
  <c r="K100" i="3"/>
  <c r="K99" i="3"/>
  <c r="K96" i="3"/>
  <c r="K92" i="3"/>
  <c r="K91" i="3"/>
  <c r="K88" i="3"/>
  <c r="K86" i="3"/>
  <c r="K83" i="3"/>
  <c r="K82" i="3"/>
  <c r="K79" i="3"/>
  <c r="K78" i="3"/>
  <c r="K77" i="3"/>
  <c r="K76" i="3"/>
  <c r="K75" i="3"/>
  <c r="K74" i="3"/>
  <c r="K72" i="3"/>
  <c r="K71" i="3"/>
  <c r="K70" i="3"/>
  <c r="K68" i="3"/>
  <c r="K67" i="3"/>
  <c r="K66" i="3"/>
  <c r="K65" i="3"/>
  <c r="K64" i="3"/>
  <c r="K62" i="3"/>
  <c r="K61" i="3"/>
  <c r="K60" i="3"/>
  <c r="K59" i="3"/>
  <c r="K58" i="3"/>
  <c r="K57" i="3"/>
  <c r="K55" i="3"/>
  <c r="K54" i="3"/>
  <c r="K53" i="3"/>
  <c r="K50" i="3"/>
  <c r="K48" i="3"/>
  <c r="K46" i="3"/>
  <c r="K38" i="3"/>
  <c r="K35" i="3"/>
  <c r="K34" i="3"/>
  <c r="K31" i="3"/>
  <c r="K30" i="3"/>
  <c r="K27" i="3"/>
  <c r="K24" i="3"/>
  <c r="K21" i="3"/>
  <c r="K20" i="3"/>
  <c r="K18" i="3"/>
  <c r="K17" i="3"/>
  <c r="K15" i="3"/>
  <c r="K14" i="3"/>
  <c r="I93" i="3"/>
  <c r="I14" i="11" s="1"/>
  <c r="I43" i="3"/>
  <c r="I42" i="3" s="1"/>
  <c r="E8" i="8" s="1"/>
  <c r="I11" i="3"/>
  <c r="L26" i="11" l="1"/>
  <c r="E8" i="7"/>
  <c r="E23" i="5"/>
  <c r="I13" i="11"/>
  <c r="I15" i="11" s="1"/>
  <c r="I10" i="3"/>
  <c r="E6" i="5"/>
  <c r="K26" i="11"/>
  <c r="K23" i="11"/>
  <c r="F93" i="7"/>
  <c r="G93" i="7" s="1"/>
  <c r="F88" i="7"/>
  <c r="F85" i="7"/>
  <c r="G85" i="7" s="1"/>
  <c r="F51" i="7"/>
  <c r="G51" i="7" s="1"/>
  <c r="F46" i="7"/>
  <c r="G46" i="7" s="1"/>
  <c r="D45" i="7"/>
  <c r="D44" i="7" s="1"/>
  <c r="F42" i="7"/>
  <c r="G42" i="7" s="1"/>
  <c r="F20" i="7"/>
  <c r="G20" i="7" s="1"/>
  <c r="G16" i="7"/>
  <c r="D14" i="7"/>
  <c r="D37" i="5"/>
  <c r="F35" i="5"/>
  <c r="H35" i="5" s="1"/>
  <c r="D35" i="5"/>
  <c r="C37" i="5"/>
  <c r="C35" i="5"/>
  <c r="F31" i="5"/>
  <c r="H31" i="5" s="1"/>
  <c r="D31" i="5"/>
  <c r="C31" i="5"/>
  <c r="F29" i="5"/>
  <c r="H29" i="5" s="1"/>
  <c r="D29" i="5"/>
  <c r="F27" i="5"/>
  <c r="H27" i="5" s="1"/>
  <c r="D27" i="5"/>
  <c r="C29" i="5"/>
  <c r="C27" i="5"/>
  <c r="F24" i="5"/>
  <c r="H24" i="5" s="1"/>
  <c r="D24" i="5"/>
  <c r="C24" i="5"/>
  <c r="F20" i="5"/>
  <c r="C20" i="5"/>
  <c r="D20" i="5"/>
  <c r="F18" i="5"/>
  <c r="C18" i="5"/>
  <c r="D18" i="5"/>
  <c r="F14" i="5"/>
  <c r="H14" i="5" s="1"/>
  <c r="D14" i="5"/>
  <c r="C14" i="5"/>
  <c r="F12" i="5"/>
  <c r="H12" i="5" s="1"/>
  <c r="D12" i="5"/>
  <c r="C12" i="5"/>
  <c r="G12" i="5" s="1"/>
  <c r="F10" i="5"/>
  <c r="H10" i="5" s="1"/>
  <c r="C10" i="5"/>
  <c r="F7" i="5"/>
  <c r="H7" i="5" s="1"/>
  <c r="D7" i="5"/>
  <c r="C7" i="5"/>
  <c r="H93" i="3"/>
  <c r="H14" i="11" s="1"/>
  <c r="H43" i="3"/>
  <c r="H13" i="11" s="1"/>
  <c r="H11" i="3"/>
  <c r="G81" i="3"/>
  <c r="G88" i="7" l="1"/>
  <c r="G14" i="5"/>
  <c r="G10" i="5"/>
  <c r="F6" i="5"/>
  <c r="H6" i="5" s="1"/>
  <c r="G7" i="5"/>
  <c r="G27" i="5"/>
  <c r="G29" i="5"/>
  <c r="G31" i="5"/>
  <c r="G24" i="5"/>
  <c r="G55" i="7"/>
  <c r="H15" i="11"/>
  <c r="D23" i="5"/>
  <c r="I10" i="11"/>
  <c r="F23" i="5"/>
  <c r="H23" i="5" s="1"/>
  <c r="C6" i="5"/>
  <c r="C23" i="5"/>
  <c r="D6" i="5"/>
  <c r="F90" i="7"/>
  <c r="G90" i="7" s="1"/>
  <c r="D8" i="7"/>
  <c r="F45" i="7"/>
  <c r="D13" i="7"/>
  <c r="F15" i="7"/>
  <c r="G15" i="7" s="1"/>
  <c r="F87" i="7" l="1"/>
  <c r="F12" i="7" s="1"/>
  <c r="G12" i="7" s="1"/>
  <c r="G6" i="5"/>
  <c r="F44" i="7"/>
  <c r="G44" i="7" s="1"/>
  <c r="G45" i="7"/>
  <c r="G11" i="7"/>
  <c r="G54" i="7"/>
  <c r="F10" i="7"/>
  <c r="G10" i="7" s="1"/>
  <c r="G23" i="5"/>
  <c r="I12" i="11"/>
  <c r="G9" i="7"/>
  <c r="F14" i="7"/>
  <c r="F13" i="7" l="1"/>
  <c r="G13" i="7" s="1"/>
  <c r="G14" i="7"/>
  <c r="I16" i="11"/>
  <c r="I27" i="11" s="1"/>
  <c r="L27" i="11" s="1"/>
  <c r="F8" i="7"/>
  <c r="G8" i="7" s="1"/>
  <c r="J109" i="3"/>
  <c r="J108" i="3" s="1"/>
  <c r="L108" i="3" s="1"/>
  <c r="G109" i="3"/>
  <c r="G108" i="3" s="1"/>
  <c r="J106" i="3"/>
  <c r="G106" i="3"/>
  <c r="K106" i="3" s="1"/>
  <c r="J101" i="3"/>
  <c r="G101" i="3"/>
  <c r="J98" i="3"/>
  <c r="G98" i="3"/>
  <c r="J95" i="3"/>
  <c r="J94" i="3" s="1"/>
  <c r="G95" i="3"/>
  <c r="J90" i="3"/>
  <c r="J89" i="3"/>
  <c r="G90" i="3"/>
  <c r="J87" i="3"/>
  <c r="J85" i="3"/>
  <c r="G87" i="3"/>
  <c r="G85" i="3"/>
  <c r="J81" i="3"/>
  <c r="G80" i="3"/>
  <c r="J73" i="3"/>
  <c r="G73" i="3"/>
  <c r="J63" i="3"/>
  <c r="G63" i="3"/>
  <c r="J56" i="3"/>
  <c r="G56" i="3"/>
  <c r="J52" i="3"/>
  <c r="J49" i="3"/>
  <c r="J47" i="3"/>
  <c r="J45" i="3"/>
  <c r="G52" i="3"/>
  <c r="G49" i="3"/>
  <c r="G47" i="3"/>
  <c r="K47" i="3" s="1"/>
  <c r="G45" i="3"/>
  <c r="K45" i="3" s="1"/>
  <c r="J37" i="3"/>
  <c r="J36" i="3" s="1"/>
  <c r="L36" i="3" s="1"/>
  <c r="J33" i="3"/>
  <c r="J32" i="3" s="1"/>
  <c r="L32" i="3" s="1"/>
  <c r="J29" i="3"/>
  <c r="J28" i="3" s="1"/>
  <c r="L28" i="3" s="1"/>
  <c r="J26" i="3"/>
  <c r="J25" i="3" s="1"/>
  <c r="L25" i="3" s="1"/>
  <c r="J23" i="3"/>
  <c r="J22" i="3" s="1"/>
  <c r="L22" i="3" s="1"/>
  <c r="J19" i="3"/>
  <c r="J16" i="3"/>
  <c r="J13" i="3"/>
  <c r="G37" i="3"/>
  <c r="G33" i="3"/>
  <c r="G29" i="3"/>
  <c r="G26" i="3"/>
  <c r="G23" i="3"/>
  <c r="G19" i="3"/>
  <c r="G16" i="3"/>
  <c r="G13" i="3"/>
  <c r="K13" i="3" s="1"/>
  <c r="K101" i="3" l="1"/>
  <c r="K98" i="3"/>
  <c r="K87" i="3"/>
  <c r="J80" i="3"/>
  <c r="L80" i="3" s="1"/>
  <c r="K81" i="3"/>
  <c r="K63" i="3"/>
  <c r="K56" i="3"/>
  <c r="K52" i="3"/>
  <c r="K49" i="3"/>
  <c r="K16" i="3"/>
  <c r="K19" i="3"/>
  <c r="G94" i="3"/>
  <c r="K94" i="3" s="1"/>
  <c r="K95" i="3"/>
  <c r="G89" i="3"/>
  <c r="K89" i="3" s="1"/>
  <c r="K90" i="3"/>
  <c r="G84" i="3"/>
  <c r="K85" i="3"/>
  <c r="K73" i="3"/>
  <c r="G36" i="3"/>
  <c r="K36" i="3" s="1"/>
  <c r="K37" i="3"/>
  <c r="G32" i="3"/>
  <c r="K32" i="3" s="1"/>
  <c r="K33" i="3"/>
  <c r="G28" i="3"/>
  <c r="K28" i="3" s="1"/>
  <c r="K29" i="3"/>
  <c r="G25" i="3"/>
  <c r="K25" i="3" s="1"/>
  <c r="K26" i="3"/>
  <c r="G22" i="3"/>
  <c r="K22" i="3" s="1"/>
  <c r="K23" i="3"/>
  <c r="G44" i="3"/>
  <c r="J44" i="3"/>
  <c r="L44" i="3" s="1"/>
  <c r="J97" i="3"/>
  <c r="L97" i="3" s="1"/>
  <c r="G97" i="3"/>
  <c r="H42" i="3"/>
  <c r="D8" i="8" s="1"/>
  <c r="J84" i="3"/>
  <c r="L84" i="3" s="1"/>
  <c r="G12" i="3"/>
  <c r="J51" i="3"/>
  <c r="L51" i="3" s="1"/>
  <c r="G51" i="3"/>
  <c r="J12" i="3"/>
  <c r="J93" i="3" l="1"/>
  <c r="J14" i="11" s="1"/>
  <c r="L14" i="11" s="1"/>
  <c r="K97" i="3"/>
  <c r="K84" i="3"/>
  <c r="K80" i="3"/>
  <c r="K44" i="3"/>
  <c r="K12" i="3"/>
  <c r="J11" i="3"/>
  <c r="L11" i="3" s="1"/>
  <c r="L12" i="3"/>
  <c r="G93" i="3"/>
  <c r="G14" i="11" s="1"/>
  <c r="K51" i="3"/>
  <c r="G43" i="3"/>
  <c r="J43" i="3"/>
  <c r="L93" i="3" l="1"/>
  <c r="K14" i="11"/>
  <c r="J10" i="3"/>
  <c r="J10" i="11" s="1"/>
  <c r="L10" i="3"/>
  <c r="K93" i="3"/>
  <c r="J42" i="3"/>
  <c r="L43" i="3"/>
  <c r="J13" i="11"/>
  <c r="G42" i="3"/>
  <c r="G13" i="11"/>
  <c r="K43" i="3"/>
  <c r="H10" i="3"/>
  <c r="H10" i="11" s="1"/>
  <c r="H12" i="11" s="1"/>
  <c r="H16" i="11" s="1"/>
  <c r="H27" i="11" s="1"/>
  <c r="J12" i="11" l="1"/>
  <c r="L12" i="11" s="1"/>
  <c r="L10" i="11"/>
  <c r="F8" i="8"/>
  <c r="H8" i="8" s="1"/>
  <c r="L42" i="3"/>
  <c r="J15" i="11"/>
  <c r="L13" i="11"/>
  <c r="K13" i="11"/>
  <c r="G15" i="11"/>
  <c r="C8" i="8"/>
  <c r="K42" i="3"/>
  <c r="G11" i="3"/>
  <c r="K15" i="11" l="1"/>
  <c r="J16" i="11"/>
  <c r="L15" i="11"/>
  <c r="C7" i="8"/>
  <c r="G8" i="8"/>
  <c r="G10" i="3"/>
  <c r="K11" i="3"/>
  <c r="J27" i="11" l="1"/>
  <c r="L16" i="11"/>
  <c r="C6" i="8"/>
  <c r="G6" i="8" s="1"/>
  <c r="G7" i="8"/>
  <c r="G10" i="11"/>
  <c r="K10" i="3"/>
  <c r="G12" i="11" l="1"/>
  <c r="K10" i="11"/>
  <c r="K12" i="11" l="1"/>
  <c r="G16" i="11"/>
  <c r="G27" i="11" l="1"/>
  <c r="K27" i="11" s="1"/>
  <c r="K16" i="11"/>
</calcChain>
</file>

<file path=xl/sharedStrings.xml><?xml version="1.0" encoding="utf-8"?>
<sst xmlns="http://schemas.openxmlformats.org/spreadsheetml/2006/main" count="438" uniqueCount="249">
  <si>
    <t>PRIHODI UKUPNO</t>
  </si>
  <si>
    <t>RASHODI UKUPNO</t>
  </si>
  <si>
    <t>RAZLIKA - VIŠAK / MANJAK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</si>
  <si>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</si>
  <si>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</si>
  <si>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</si>
  <si>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</si>
  <si>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</si>
  <si>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</si>
  <si>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</si>
  <si>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</si>
  <si>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</si>
  <si>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</si>
  <si>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</si>
  <si>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</si>
  <si>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</si>
  <si>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</si>
  <si>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</si>
  <si>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</si>
  <si>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</si>
  <si>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</si>
  <si>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</si>
  <si>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za redovan rad</t>
  </si>
  <si>
    <t>Službena putovanja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</si>
  <si>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</si>
  <si>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</si>
  <si>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</si>
  <si>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</si>
  <si>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</si>
  <si>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</si>
  <si>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 xml:space="preserve">UKUPNO IZDACI </t>
  </si>
  <si>
    <t>UKUPNO RASHODI</t>
  </si>
  <si>
    <t>UKUPNO PRIHODI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</si>
  <si>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</si>
  <si>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</si>
  <si>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</si>
  <si>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</si>
  <si>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</si>
  <si>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</si>
  <si>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</si>
  <si>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</si>
  <si>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</si>
  <si>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</si>
  <si>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</si>
  <si>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</si>
  <si>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5=4/2*100</t>
  </si>
  <si>
    <t>6=4/3*100</t>
  </si>
  <si>
    <t/>
  </si>
  <si>
    <t xml:space="preserve"> Prihodi poslovanja</t>
  </si>
  <si>
    <t xml:space="preserve"> Prihodi od prodaje proizvoda i robe te pruženih usluga</t>
  </si>
  <si>
    <t xml:space="preserve"> Pomoći iz inozemstva i od subjekata unutar općeg proračuna</t>
  </si>
  <si>
    <t xml:space="preserve"> Pomoći od međunarodnih organizacija te institucija i tijela EU</t>
  </si>
  <si>
    <t xml:space="preserve"> Tekuće pomoći od institucija i tijela  EU</t>
  </si>
  <si>
    <t xml:space="preserve"> Kapitalne pomoći od institucija i tijela  EU</t>
  </si>
  <si>
    <t xml:space="preserve"> Pomoći od izvanproračunskih korisnika</t>
  </si>
  <si>
    <t xml:space="preserve"> Tekuće pomoći od izvanproračunskih korisnika</t>
  </si>
  <si>
    <t xml:space="preserve"> Kapitalne pomoći od izvanproračunskih korisnika</t>
  </si>
  <si>
    <t xml:space="preserve"> Prihodi od imovine</t>
  </si>
  <si>
    <t xml:space="preserve"> Prihodi od financijske imovine</t>
  </si>
  <si>
    <t xml:space="preserve"> Kamate na oročena sredstva i depozite po viđenju</t>
  </si>
  <si>
    <t xml:space="preserve"> Prihodi od prodaje proizvoda i robe</t>
  </si>
  <si>
    <t xml:space="preserve"> Prihodi od upravnih i administrativnih pristojbi, pristojbi po posebnim propisima i naknada</t>
  </si>
  <si>
    <t xml:space="preserve"> Prihodi po posebnim propisima</t>
  </si>
  <si>
    <t xml:space="preserve"> Ostali nespomenuti prihodi</t>
  </si>
  <si>
    <t xml:space="preserve"> Prihodi od pruženih usluga</t>
  </si>
  <si>
    <t xml:space="preserve"> Prijenosi između proračunskih korisnika istog proračuna</t>
  </si>
  <si>
    <t xml:space="preserve"> Tekući prijenosi između proračunskih korisnika istog proračuna</t>
  </si>
  <si>
    <t xml:space="preserve"> Kapitalni prijenosi između proračunskih korisnika istog proračuna</t>
  </si>
  <si>
    <t xml:space="preserve"> Prihodi iz nadležnog proračuna i od HZZO-a temeljem ugovornih obveza</t>
  </si>
  <si>
    <t xml:space="preserve"> Prihodi iz nadležnog proračuna za financiranje redovne djelatnosti proračunskih korisnika</t>
  </si>
  <si>
    <t xml:space="preserve"> Prihodi iz nadležnog proračuna za financiranje rashoda poslovanja</t>
  </si>
  <si>
    <t xml:space="preserve"> Prihodi iz nadležnog proračuna za financiranje rashoda za nabavu nefinancijske imovine</t>
  </si>
  <si>
    <t xml:space="preserve"> Kazne, upravne mjere i ostali prihodi</t>
  </si>
  <si>
    <t xml:space="preserve"> Ostali prihodi</t>
  </si>
  <si>
    <t xml:space="preserve"> Rashodi poslovanja</t>
  </si>
  <si>
    <t xml:space="preserve"> Rashodi za zaposlene</t>
  </si>
  <si>
    <t xml:space="preserve"> Plaće (Bruto)</t>
  </si>
  <si>
    <t xml:space="preserve"> Plaće za redovan rad</t>
  </si>
  <si>
    <t xml:space="preserve"> Ostali rashodi za zaposlene</t>
  </si>
  <si>
    <t xml:space="preserve"> Doprinosi na plaće</t>
  </si>
  <si>
    <t xml:space="preserve"> Doprinosi za obvezno zdravstveno osiguranje</t>
  </si>
  <si>
    <t xml:space="preserve"> Materijalni rashodi</t>
  </si>
  <si>
    <t xml:space="preserve"> Naknade troškova zaposlenima</t>
  </si>
  <si>
    <t xml:space="preserve"> Službena putovanja</t>
  </si>
  <si>
    <t xml:space="preserve"> Naknade za prijevoz, za rad na terenu i odvojeni život</t>
  </si>
  <si>
    <t xml:space="preserve"> Stručno usavršavanje zaposlenika</t>
  </si>
  <si>
    <t xml:space="preserve"> Rashodi za materijal i energiju</t>
  </si>
  <si>
    <t xml:space="preserve"> Uredski materijal i ostali materijalni rashodi</t>
  </si>
  <si>
    <t xml:space="preserve"> Materijal i sirovine</t>
  </si>
  <si>
    <t xml:space="preserve"> Energija</t>
  </si>
  <si>
    <t xml:space="preserve"> Rashodi za usluge</t>
  </si>
  <si>
    <t xml:space="preserve"> Usluge telefona, pošte i prijevoza</t>
  </si>
  <si>
    <t xml:space="preserve"> Usluge tekućeg i investicijskog održavanja</t>
  </si>
  <si>
    <t xml:space="preserve"> Usluge promidžbe i informiranja</t>
  </si>
  <si>
    <t xml:space="preserve"> Materijal i dijelovi za tekuće i investicijsko održavanje</t>
  </si>
  <si>
    <t xml:space="preserve"> Komunalne usluge</t>
  </si>
  <si>
    <t xml:space="preserve"> Financijski rashodi</t>
  </si>
  <si>
    <t xml:space="preserve"> Ostali financijski rashodi</t>
  </si>
  <si>
    <t xml:space="preserve"> Bankarske usluge i usluge platnog prometa</t>
  </si>
  <si>
    <t xml:space="preserve"> Negativne tečajne razlike i razlike zbog primjene valutne klauzule</t>
  </si>
  <si>
    <t xml:space="preserve"> Rashodi za nabavu nefinancijske imovine</t>
  </si>
  <si>
    <t xml:space="preserve"> Rashodi za nabavu neproizvedene dugotrajne imovine</t>
  </si>
  <si>
    <t xml:space="preserve"> Nematerijalna imovina</t>
  </si>
  <si>
    <t xml:space="preserve"> Licence</t>
  </si>
  <si>
    <t xml:space="preserve"> Rashodi za nabavu proizvedene dugotrajne imovine</t>
  </si>
  <si>
    <t xml:space="preserve"> Građevinski objekti</t>
  </si>
  <si>
    <t xml:space="preserve"> Poslovni objekti</t>
  </si>
  <si>
    <t xml:space="preserve"> Ostali građevinski objekti</t>
  </si>
  <si>
    <t xml:space="preserve"> Postrojenja i oprema</t>
  </si>
  <si>
    <t xml:space="preserve"> Uredska oprema i namještaj</t>
  </si>
  <si>
    <t xml:space="preserve"> Oprema za održavanje i zaštitu</t>
  </si>
  <si>
    <t xml:space="preserve"> Prijevozna sredstva</t>
  </si>
  <si>
    <t xml:space="preserve"> Prijevozna sredstva u cestovnom prometu</t>
  </si>
  <si>
    <t xml:space="preserve"> Sitni inventar i auto gume</t>
  </si>
  <si>
    <t xml:space="preserve"> Zakupnine i najamnine</t>
  </si>
  <si>
    <t xml:space="preserve"> Rashodi za dodatna ulaganja na nefinancijskoj imovini</t>
  </si>
  <si>
    <t xml:space="preserve"> Dodatna ulaganja na građevinskim objektima</t>
  </si>
  <si>
    <t xml:space="preserve"> Pomoći dane u inozemstvo i unutar općeg proračuna</t>
  </si>
  <si>
    <t xml:space="preserve"> Službena, radna i zaštitna odjeća i obuća</t>
  </si>
  <si>
    <t xml:space="preserve"> Intelektualne i osobne usluge</t>
  </si>
  <si>
    <t xml:space="preserve"> Uređaji, strojevi i oprema za ostale namjene</t>
  </si>
  <si>
    <t xml:space="preserve"> Računalne usluge</t>
  </si>
  <si>
    <t xml:space="preserve"> Pomoći temeljem prijenosa EU sredstava</t>
  </si>
  <si>
    <t xml:space="preserve"> Tekuće pomoći temeljem prijenosa EU sredstava</t>
  </si>
  <si>
    <t xml:space="preserve"> Ostali rashodi</t>
  </si>
  <si>
    <t xml:space="preserve"> Tekuće donacije</t>
  </si>
  <si>
    <t xml:space="preserve"> Tekuće donacije u novcu</t>
  </si>
  <si>
    <t xml:space="preserve"> Tekuće donacije iz EU sredstava</t>
  </si>
  <si>
    <t xml:space="preserve"> Ostale usluge</t>
  </si>
  <si>
    <t xml:space="preserve"> Ostali nespomenuti rashodi poslovanja</t>
  </si>
  <si>
    <t xml:space="preserve"> Naknade za rad predstavničkih i izvršnih tijela, povjerenstava i slično</t>
  </si>
  <si>
    <t xml:space="preserve"> Premije osiguranja</t>
  </si>
  <si>
    <t xml:space="preserve"> Reprezentacija</t>
  </si>
  <si>
    <t xml:space="preserve"> Članarine i norme</t>
  </si>
  <si>
    <t xml:space="preserve"> Pristojbe i naknade</t>
  </si>
  <si>
    <t>4 Prihodi za posebne namjene</t>
  </si>
  <si>
    <t>43 Ostali prihodi za posebne namjene</t>
  </si>
  <si>
    <t>5 Pomoći</t>
  </si>
  <si>
    <t>51 Pomoći EU</t>
  </si>
  <si>
    <t>52 Ostale pomoći</t>
  </si>
  <si>
    <t>56 Fondovi EU</t>
  </si>
  <si>
    <t>6 Donacije</t>
  </si>
  <si>
    <t>61 Donacije</t>
  </si>
  <si>
    <t>7 Prihodi od prodaje ili zamjene nefinancijske  imovine i naknade s naslova osiguranja</t>
  </si>
  <si>
    <t>71 Prihodi od prodaje ili zamjene nefinancijske  imovine i naknade s naslova osiguranja</t>
  </si>
  <si>
    <t>05 Zaštita okoliša</t>
  </si>
  <si>
    <t>054 Zaštita bioraznolikosti i krajolika</t>
  </si>
  <si>
    <t>3401</t>
  </si>
  <si>
    <t>Program: Zaštita prirode</t>
  </si>
  <si>
    <t>A779000</t>
  </si>
  <si>
    <t>Aktivnost: ADMINISTRACIJA I UPRAVLJANJE</t>
  </si>
  <si>
    <t>3111</t>
  </si>
  <si>
    <t>Ostali rashodi za zaposlene</t>
  </si>
  <si>
    <t>3121</t>
  </si>
  <si>
    <t>3132</t>
  </si>
  <si>
    <t>Doprinosi za obvezno zdravstveno osiguranje</t>
  </si>
  <si>
    <t>3211</t>
  </si>
  <si>
    <t>3212</t>
  </si>
  <si>
    <t>Naknade za prijevoz, za rad na terenu i odvojeni život</t>
  </si>
  <si>
    <t>3213</t>
  </si>
  <si>
    <t>Stručno usavršavanje zaposlenika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</si>
  <si>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</si>
  <si>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</si>
  <si>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</si>
  <si>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</si>
  <si>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</si>
  <si>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</si>
  <si>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</si>
  <si>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</si>
  <si>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</si>
  <si>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</si>
  <si>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</si>
  <si>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</si>
  <si>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</si>
  <si>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</si>
  <si>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</si>
  <si>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</si>
  <si>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</si>
  <si>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</si>
  <si>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3237</t>
  </si>
  <si>
    <t>Intelektualne i osobne usluge</t>
  </si>
  <si>
    <t>3238</t>
  </si>
  <si>
    <t>Računalne usluge</t>
  </si>
  <si>
    <t>3239</t>
  </si>
  <si>
    <t>Ostale usluge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</si>
  <si>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</si>
  <si>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</si>
  <si>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</si>
  <si>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</si>
  <si>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</si>
  <si>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3294</t>
  </si>
  <si>
    <t>Članarine i norme</t>
  </si>
  <si>
    <t>3295</t>
  </si>
  <si>
    <t>Pristojbe i naknade</t>
  </si>
  <si>
    <t>3431</t>
  </si>
  <si>
    <t>Bankarske usluge i usluge platnog prometa</t>
  </si>
  <si>
    <t>A779021</t>
  </si>
  <si>
    <t>Aktivnost: ZAŠTITA PRIRODE</t>
  </si>
  <si>
    <t>4223</t>
  </si>
  <si>
    <t>Oprema za održavanje i zaštitu</t>
  </si>
  <si>
    <t>A779047</t>
  </si>
  <si>
    <t>Aktivnost: ADMINISTRACIJA I UPRAVLJANJE (IZ EVIDENCIJSKIH PRIHODA)</t>
  </si>
  <si>
    <t>Reprezentacija</t>
  </si>
  <si>
    <t>Materijal i sirovine</t>
  </si>
  <si>
    <t>3299</t>
  </si>
  <si>
    <t>3691</t>
  </si>
  <si>
    <t>Tekući prijenosi između proračunskih korisnika istog proračuna</t>
  </si>
  <si>
    <t>Dodatna ulaganja na građevinskim objektima</t>
  </si>
  <si>
    <t>4511</t>
  </si>
  <si>
    <t>Javna ustanova PARK PRIRODE VELEBIT</t>
  </si>
  <si>
    <t xml:space="preserve"> Opći prihodi i primici</t>
  </si>
  <si>
    <t xml:space="preserve"> Vlastiti prihodi</t>
  </si>
  <si>
    <t xml:space="preserve"> Ostale pomoći</t>
  </si>
  <si>
    <t xml:space="preserve"> Ostali prihodi za posebne namjene</t>
  </si>
  <si>
    <t>Rashodi za zaposlene</t>
  </si>
  <si>
    <t>Materijalni rashodi</t>
  </si>
  <si>
    <t>Financijski rashodi</t>
  </si>
  <si>
    <t>Rashodi za nabavu proizvedene dugotrajne imovine</t>
  </si>
  <si>
    <t>Pomoći dane u inozemstvo i unutar općeg proračuna</t>
  </si>
  <si>
    <t xml:space="preserve"> - </t>
  </si>
  <si>
    <t>Rashodi za doodatna ulaganja na nefinancijskoj imovini</t>
  </si>
  <si>
    <t xml:space="preserve">OSTVARENJE/ IZVRŠENJE 
1.-12.2022. </t>
  </si>
  <si>
    <t xml:space="preserve">OSTVARENJE/ IZVRŠENJE 
1.-12.2023. </t>
  </si>
  <si>
    <t>Instrumenti, uređaji i strojevi</t>
  </si>
  <si>
    <t>Zakupnine i najmnine</t>
  </si>
  <si>
    <t>6=5/2*100</t>
  </si>
  <si>
    <t>7=5/4*100</t>
  </si>
  <si>
    <t xml:space="preserve">OSTVARENJE/IZVRŠENJE 
2023. </t>
  </si>
  <si>
    <t>Iznosi u stupcu "OSTVARENJE/IZVRŠENJE 2022." preračunavaju se iz kuna u eure prema fiksnom tečaju konverzije (1 EUR=7,53450 kuna) i po pravilima za preračunavanje i zaokruživanje.</t>
  </si>
  <si>
    <t>Plavo obojane ćelije u stupcima 2-5 imaju upisane formule, u njih se podaci ne unose, nego se izračunavaju temeljem podataka unesenih u bijele ćelije.</t>
  </si>
  <si>
    <t>U stupcima 6 i 7 formule su unesene u sve ćelije (i plavo i bijelo obojane). Izračuni će se pojaviti s unosom podataka u stupce 2-5.</t>
  </si>
  <si>
    <t>5=4/3*100</t>
  </si>
  <si>
    <t>POLUGODIŠNJI IZVJEŠTAJ O IZVRŠENJU FINANCIJSKOG PLANA JAVNE USTANOVE PARK PRIRODE VELEBIT ZA 2024. GODINU</t>
  </si>
  <si>
    <t>REBALANS 2024.</t>
  </si>
  <si>
    <t>TEKUĆI PLAN 2024.*</t>
  </si>
  <si>
    <t xml:space="preserve">OSTVARENJE/IZVRŠENJE 
2024. </t>
  </si>
  <si>
    <t>Iznosi u stupcima "OSTVARENJE/IZVRŠENJE 2023." i "OSTVARENJE/IZVRŠENJE 2024." iskazuju se na dvije decimale. U stupcima u kojima se iskazuje plan iznosi se iskazuju isključivo bez decimala.</t>
  </si>
  <si>
    <t>IZVORNI PLAN ILI REBALANS 2024.*</t>
  </si>
  <si>
    <t xml:space="preserve"> IZVRŠENJE 
1.-06.2024. </t>
  </si>
  <si>
    <t xml:space="preserve">OSTVARENJE/ IZVRŠENJE 
1.-06.2024. </t>
  </si>
  <si>
    <t xml:space="preserve">OSTVARENJE/ IZVRŠENJE 
1.-06.2023. </t>
  </si>
  <si>
    <t xml:space="preserve"> IZVRŠENJE 
1.-06.2023. </t>
  </si>
  <si>
    <t>Poslovni objekti</t>
  </si>
  <si>
    <t>Zdravstvene i vetrinarske usluge</t>
  </si>
  <si>
    <t>Zdravstvene i veterinarske usluge</t>
  </si>
  <si>
    <t>Uređaji, strojevi i oprema za ostale namjene</t>
  </si>
  <si>
    <t>Ostali prihodi za posebne namjene</t>
  </si>
  <si>
    <t>Naknada za prijevoz, rad na terenu i odvojen život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</si>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</sst>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64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4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18" fillId="0" borderId="3" xfId="0" applyNumberFormat="1" applyFont="1" applyBorder="1"/>
    <xf numFmtId="4" fontId="20" fillId="0" borderId="3" xfId="0" applyNumberFormat="1" applyFont="1" applyBorder="1"/>
    <xf numFmtId="4" fontId="19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horizontal="right"/>
    </xf>
    <xf numFmtId="4" fontId="21" fillId="0" borderId="3" xfId="0" applyNumberFormat="1" applyFont="1" applyBorder="1"/>
    <xf numFmtId="0" fontId="8" fillId="2" borderId="3" xfId="0" quotePrefix="1" applyFont="1" applyFill="1" applyBorder="1" applyAlignment="1">
      <alignment horizontal="left" vertical="center" wrapText="1"/>
    </xf>
    <xf numFmtId="0" fontId="1" fillId="0" borderId="0" xfId="0" applyFont="1"/>
    <xf numFmtId="4" fontId="22" fillId="0" borderId="3" xfId="0" applyNumberFormat="1" applyFont="1" applyBorder="1"/>
    <xf numFmtId="0" fontId="21" fillId="0" borderId="0" xfId="0" applyFont="1" applyAlignment="1">
      <alignment vertical="top" wrapText="1"/>
    </xf>
    <xf numFmtId="0" fontId="18" fillId="0" borderId="0" xfId="0" applyFont="1"/>
    <xf numFmtId="4" fontId="23" fillId="0" borderId="3" xfId="0" applyNumberFormat="1" applyFont="1" applyBorder="1"/>
    <xf numFmtId="0" fontId="3" fillId="2" borderId="3" xfId="0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4" fontId="3" fillId="2" borderId="3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center" wrapText="1"/>
    </xf>
    <xf numFmtId="0" fontId="19" fillId="2" borderId="3" xfId="0" applyFont="1" applyFill="1" applyBorder="1" applyAlignment="1">
      <alignment vertical="center" wrapText="1"/>
    </xf>
    <xf numFmtId="4" fontId="19" fillId="2" borderId="3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0" xfId="0" applyFont="1"/>
    <xf numFmtId="0" fontId="19" fillId="2" borderId="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6" fillId="0" borderId="0" xfId="0" applyFont="1"/>
    <xf numFmtId="0" fontId="8" fillId="0" borderId="0" xfId="0" applyFont="1" applyAlignment="1">
      <alignment vertical="top" wrapText="1"/>
    </xf>
    <xf numFmtId="0" fontId="28" fillId="0" borderId="0" xfId="0" applyFont="1" applyAlignment="1">
      <alignment vertical="top" wrapText="1"/>
    </xf>
    <xf numFmtId="0" fontId="29" fillId="0" borderId="0" xfId="0" applyFont="1"/>
    <xf numFmtId="4" fontId="25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4" fontId="19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4" fontId="1" fillId="0" borderId="0" xfId="0" applyNumberFormat="1" applyFont="1"/>
    <xf numFmtId="4" fontId="0" fillId="0" borderId="0" xfId="0" applyNumberFormat="1"/>
    <xf numFmtId="4" fontId="1" fillId="0" borderId="0" xfId="0" applyNumberFormat="1" applyFont="1" applyAlignment="1">
      <alignment vertical="center"/>
    </xf>
    <xf numFmtId="4" fontId="30" fillId="0" borderId="7" xfId="0" applyNumberFormat="1" applyFont="1" applyBorder="1" applyAlignment="1" applyProtection="1">
      <alignment horizontal="right" vertical="top" shrinkToFit="1"/>
      <protection locked="0"/>
    </xf>
    <xf numFmtId="0" fontId="0" fillId="0" borderId="0" xfId="0" applyAlignment="1">
      <alignment wrapText="1"/>
    </xf>
    <xf numFmtId="4" fontId="18" fillId="0" borderId="3" xfId="0" applyNumberFormat="1" applyFont="1" applyBorder="1" applyAlignment="1">
      <alignment horizontal="right"/>
    </xf>
    <xf numFmtId="4" fontId="8" fillId="4" borderId="6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/>
    </xf>
    <xf numFmtId="4" fontId="8" fillId="0" borderId="3" xfId="0" applyNumberFormat="1" applyFont="1" applyBorder="1"/>
    <xf numFmtId="4" fontId="7" fillId="0" borderId="3" xfId="0" applyNumberFormat="1" applyFont="1" applyBorder="1"/>
    <xf numFmtId="4" fontId="6" fillId="0" borderId="3" xfId="0" applyNumberFormat="1" applyFont="1" applyBorder="1" applyAlignment="1">
      <alignment horizontal="right" vertical="center"/>
    </xf>
    <xf numFmtId="4" fontId="8" fillId="2" borderId="3" xfId="0" applyNumberFormat="1" applyFont="1" applyFill="1" applyBorder="1" applyAlignment="1">
      <alignment horizontal="right" vertical="center"/>
    </xf>
    <xf numFmtId="4" fontId="7" fillId="2" borderId="3" xfId="0" applyNumberFormat="1" applyFont="1" applyFill="1" applyBorder="1" applyAlignment="1">
      <alignment horizontal="right" vertical="center"/>
    </xf>
    <xf numFmtId="4" fontId="6" fillId="4" borderId="6" xfId="0" applyNumberFormat="1" applyFont="1" applyFill="1" applyBorder="1" applyAlignment="1">
      <alignment horizontal="right" vertical="center" wrapText="1"/>
    </xf>
    <xf numFmtId="4" fontId="8" fillId="0" borderId="3" xfId="0" applyNumberFormat="1" applyFont="1" applyBorder="1" applyAlignment="1">
      <alignment horizontal="right" vertical="center"/>
    </xf>
    <xf numFmtId="4" fontId="7" fillId="0" borderId="3" xfId="0" applyNumberFormat="1" applyFont="1" applyBorder="1" applyAlignment="1">
      <alignment horizontal="right" vertical="center"/>
    </xf>
    <xf numFmtId="0" fontId="31" fillId="0" borderId="0" xfId="0" applyFont="1" applyAlignment="1">
      <alignment vertical="top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3" fontId="5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vertical="center"/>
    </xf>
    <xf numFmtId="3" fontId="6" fillId="3" borderId="3" xfId="0" applyNumberFormat="1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horizontal="right"/>
    </xf>
    <xf numFmtId="0" fontId="6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wrapText="1"/>
    </xf>
    <xf numFmtId="4" fontId="6" fillId="3" borderId="3" xfId="0" applyNumberFormat="1" applyFont="1" applyFill="1" applyBorder="1" applyAlignment="1">
      <alignment vertical="center" wrapText="1"/>
    </xf>
    <xf numFmtId="3" fontId="6" fillId="3" borderId="3" xfId="0" applyNumberFormat="1" applyFont="1" applyFill="1" applyBorder="1" applyAlignment="1">
      <alignment vertical="center" wrapText="1"/>
    </xf>
    <xf numFmtId="4" fontId="3" fillId="3" borderId="3" xfId="0" applyNumberFormat="1" applyFont="1" applyFill="1" applyBorder="1" applyAlignment="1">
      <alignment horizontal="right" wrapText="1"/>
    </xf>
    <xf numFmtId="0" fontId="8" fillId="0" borderId="3" xfId="0" applyFont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wrapText="1"/>
    </xf>
    <xf numFmtId="3" fontId="6" fillId="3" borderId="3" xfId="0" applyNumberFormat="1" applyFont="1" applyFill="1" applyBorder="1" applyAlignment="1">
      <alignment wrapText="1"/>
    </xf>
    <xf numFmtId="0" fontId="8" fillId="0" borderId="0" xfId="0" applyFont="1" applyAlignment="1">
      <alignment vertical="top"/>
    </xf>
    <xf numFmtId="0" fontId="1" fillId="0" borderId="0" xfId="0" applyFont="1" applyAlignment="1">
      <alignment vertical="top"/>
    </xf>
    <xf numFmtId="4" fontId="6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33" fillId="0" borderId="3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8" fillId="0" borderId="1" xfId="0" quotePrefix="1" applyFont="1" applyBorder="1" applyAlignment="1">
      <alignment horizontal="left"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5" fillId="3" borderId="3" xfId="0" quotePrefix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</cellXfs>
  <cellStyles count="2">
    <cellStyle name="Normalno" xfId="0" builtinId="0"/>
    <cellStyle name="Obično_List4" xfId="1" xr:uid="{00000000-0005-0000-0000-000001000000}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F7F87-BB92-453E-AC6B-6AE3AF150F52}">
  <sheetPr>
    <pageSetUpPr fitToPage="1"/>
  </sheetPr>
  <dimension ref="A1:AW35"/>
  <sheetViews>
    <sheetView zoomScale="70" zoomScaleNormal="70" workbookViewId="0">
      <selection activeCell="J37" sqref="J37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31" t="s">
        <v>232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23"/>
    </row>
    <row r="2" spans="2:13" ht="18" customHeight="1" x14ac:dyDescent="0.25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3"/>
    </row>
    <row r="3" spans="2:13" ht="15.75" customHeight="1" x14ac:dyDescent="0.25">
      <c r="B3" s="131" t="s">
        <v>7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22"/>
    </row>
    <row r="4" spans="2:13" ht="18" x14ac:dyDescent="0.25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4"/>
    </row>
    <row r="5" spans="2:13" ht="18" customHeight="1" x14ac:dyDescent="0.25">
      <c r="B5" s="131" t="s">
        <v>36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21"/>
    </row>
    <row r="6" spans="2:13" ht="18" customHeight="1" x14ac:dyDescent="0.25"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21"/>
    </row>
    <row r="7" spans="2:13" ht="18" customHeight="1" x14ac:dyDescent="0.25">
      <c r="B7" s="134" t="s">
        <v>44</v>
      </c>
      <c r="C7" s="134"/>
      <c r="D7" s="134"/>
      <c r="E7" s="134"/>
      <c r="F7" s="134"/>
      <c r="G7" s="106"/>
      <c r="H7" s="107"/>
      <c r="I7" s="107"/>
      <c r="J7" s="107"/>
      <c r="K7" s="108"/>
      <c r="L7" s="108"/>
    </row>
    <row r="8" spans="2:13" ht="25.5" x14ac:dyDescent="0.25">
      <c r="B8" s="133" t="s">
        <v>3</v>
      </c>
      <c r="C8" s="133"/>
      <c r="D8" s="133"/>
      <c r="E8" s="133"/>
      <c r="F8" s="133"/>
      <c r="G8" s="24" t="s">
        <v>227</v>
      </c>
      <c r="H8" s="24" t="s">
        <v>233</v>
      </c>
      <c r="I8" s="24" t="s">
        <v>234</v>
      </c>
      <c r="J8" s="24" t="s">
        <v>235</v>
      </c>
      <c r="K8" s="24" t="s">
        <v>15</v>
      </c>
      <c r="L8" s="24" t="s">
        <v>33</v>
      </c>
    </row>
    <row r="9" spans="2:13" x14ac:dyDescent="0.25">
      <c r="B9" s="135">
        <v>1</v>
      </c>
      <c r="C9" s="135"/>
      <c r="D9" s="135"/>
      <c r="E9" s="135"/>
      <c r="F9" s="136"/>
      <c r="G9" s="29">
        <v>2</v>
      </c>
      <c r="H9" s="28">
        <v>3</v>
      </c>
      <c r="I9" s="28">
        <v>4</v>
      </c>
      <c r="J9" s="28">
        <v>5</v>
      </c>
      <c r="K9" s="28" t="s">
        <v>225</v>
      </c>
      <c r="L9" s="28" t="s">
        <v>226</v>
      </c>
    </row>
    <row r="10" spans="2:13" x14ac:dyDescent="0.25">
      <c r="B10" s="137" t="s">
        <v>17</v>
      </c>
      <c r="C10" s="138"/>
      <c r="D10" s="138"/>
      <c r="E10" s="138"/>
      <c r="F10" s="139"/>
      <c r="G10" s="125">
        <f>' Račun prihoda i rashoda'!G10</f>
        <v>422565.80999999994</v>
      </c>
      <c r="H10" s="110">
        <f>' Račun prihoda i rashoda'!H10</f>
        <v>959537</v>
      </c>
      <c r="I10" s="110">
        <f>' Račun prihoda i rashoda'!I10</f>
        <v>959537</v>
      </c>
      <c r="J10" s="110">
        <f>' Račun prihoda i rashoda'!J10</f>
        <v>406241.35</v>
      </c>
      <c r="K10" s="111">
        <f t="shared" ref="K10:K15" si="0">IF(G10&gt;0,J10/G10*100,"x")</f>
        <v>96.136824226266683</v>
      </c>
      <c r="L10" s="111">
        <f t="shared" ref="L10:L15" si="1">IF(I10&gt;0,J10/I10*100,"x")</f>
        <v>42.337226183044528</v>
      </c>
    </row>
    <row r="11" spans="2:13" x14ac:dyDescent="0.25">
      <c r="B11" s="140" t="s">
        <v>16</v>
      </c>
      <c r="C11" s="139"/>
      <c r="D11" s="139"/>
      <c r="E11" s="139"/>
      <c r="F11" s="139"/>
      <c r="G11" s="109"/>
      <c r="H11" s="110"/>
      <c r="I11" s="110"/>
      <c r="J11" s="110"/>
      <c r="K11" s="111" t="str">
        <f t="shared" si="0"/>
        <v>x</v>
      </c>
      <c r="L11" s="111" t="str">
        <f t="shared" si="1"/>
        <v>x</v>
      </c>
    </row>
    <row r="12" spans="2:13" x14ac:dyDescent="0.25">
      <c r="B12" s="141" t="s">
        <v>0</v>
      </c>
      <c r="C12" s="142"/>
      <c r="D12" s="142"/>
      <c r="E12" s="142"/>
      <c r="F12" s="143"/>
      <c r="G12" s="112">
        <f>G10+G11</f>
        <v>422565.80999999994</v>
      </c>
      <c r="H12" s="113">
        <f>H10+H11</f>
        <v>959537</v>
      </c>
      <c r="I12" s="113">
        <f>I10+I11</f>
        <v>959537</v>
      </c>
      <c r="J12" s="112">
        <f>J10+J11</f>
        <v>406241.35</v>
      </c>
      <c r="K12" s="114">
        <f t="shared" si="0"/>
        <v>96.136824226266683</v>
      </c>
      <c r="L12" s="114">
        <f t="shared" si="1"/>
        <v>42.337226183044528</v>
      </c>
    </row>
    <row r="13" spans="2:13" x14ac:dyDescent="0.25">
      <c r="B13" s="144" t="s">
        <v>18</v>
      </c>
      <c r="C13" s="138"/>
      <c r="D13" s="138"/>
      <c r="E13" s="138"/>
      <c r="F13" s="138"/>
      <c r="G13" s="126">
        <f>' Račun prihoda i rashoda'!G43</f>
        <v>317223.63</v>
      </c>
      <c r="H13" s="110">
        <f>' Račun prihoda i rashoda'!H43</f>
        <v>818597</v>
      </c>
      <c r="I13" s="110">
        <f>' Račun prihoda i rashoda'!I43</f>
        <v>818597</v>
      </c>
      <c r="J13" s="130">
        <f>' Račun prihoda i rashoda'!J43</f>
        <v>436218.89</v>
      </c>
      <c r="K13" s="116">
        <f t="shared" si="0"/>
        <v>137.51147416098857</v>
      </c>
      <c r="L13" s="116">
        <f t="shared" si="1"/>
        <v>53.288601106527388</v>
      </c>
    </row>
    <row r="14" spans="2:13" x14ac:dyDescent="0.25">
      <c r="B14" s="140" t="s">
        <v>19</v>
      </c>
      <c r="C14" s="139"/>
      <c r="D14" s="139"/>
      <c r="E14" s="139"/>
      <c r="F14" s="139"/>
      <c r="G14" s="125">
        <f>' Račun prihoda i rashoda'!G93</f>
        <v>114257.37</v>
      </c>
      <c r="H14" s="110">
        <f>' Račun prihoda i rashoda'!H93</f>
        <v>117000</v>
      </c>
      <c r="I14" s="110">
        <f>' Račun prihoda i rashoda'!I93</f>
        <v>117000</v>
      </c>
      <c r="J14" s="130">
        <f>' Račun prihoda i rashoda'!J93</f>
        <v>33980.01</v>
      </c>
      <c r="K14" s="116">
        <f t="shared" si="0"/>
        <v>29.739884613132617</v>
      </c>
      <c r="L14" s="116">
        <f t="shared" si="1"/>
        <v>29.042743589743591</v>
      </c>
    </row>
    <row r="15" spans="2:13" x14ac:dyDescent="0.25">
      <c r="B15" s="15" t="s">
        <v>1</v>
      </c>
      <c r="C15" s="16"/>
      <c r="D15" s="16"/>
      <c r="E15" s="16"/>
      <c r="F15" s="16"/>
      <c r="G15" s="112">
        <f>G13+G14</f>
        <v>431481</v>
      </c>
      <c r="H15" s="113">
        <f>H13+H14</f>
        <v>935597</v>
      </c>
      <c r="I15" s="113">
        <f>I13+I14</f>
        <v>935597</v>
      </c>
      <c r="J15" s="112">
        <f>J13+J14</f>
        <v>470198.9</v>
      </c>
      <c r="K15" s="114">
        <f t="shared" si="0"/>
        <v>108.97325722337716</v>
      </c>
      <c r="L15" s="114">
        <f t="shared" si="1"/>
        <v>50.256563456274449</v>
      </c>
    </row>
    <row r="16" spans="2:13" x14ac:dyDescent="0.25">
      <c r="B16" s="145" t="s">
        <v>2</v>
      </c>
      <c r="C16" s="142"/>
      <c r="D16" s="142"/>
      <c r="E16" s="142"/>
      <c r="F16" s="142"/>
      <c r="G16" s="117">
        <f>G12-G15</f>
        <v>-8915.1900000000605</v>
      </c>
      <c r="H16" s="118">
        <f>H12-H15</f>
        <v>23940</v>
      </c>
      <c r="I16" s="118">
        <f>I12-I15</f>
        <v>23940</v>
      </c>
      <c r="J16" s="117">
        <f>J12-J15</f>
        <v>-63957.550000000047</v>
      </c>
      <c r="K16" s="114">
        <f>J16/G16*100</f>
        <v>717.3997413403373</v>
      </c>
      <c r="L16" s="119">
        <f>J16/I16*100</f>
        <v>-267.1576858813703</v>
      </c>
    </row>
    <row r="17" spans="1:49" ht="18" x14ac:dyDescent="0.25"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"/>
    </row>
    <row r="18" spans="1:49" ht="18" customHeight="1" x14ac:dyDescent="0.25">
      <c r="B18" s="147" t="s">
        <v>41</v>
      </c>
      <c r="C18" s="147"/>
      <c r="D18" s="147"/>
      <c r="E18" s="147"/>
      <c r="F18" s="147"/>
      <c r="G18" s="106"/>
      <c r="H18" s="107"/>
      <c r="I18" s="107"/>
      <c r="J18" s="107"/>
      <c r="K18" s="108"/>
      <c r="L18" s="108"/>
      <c r="M18" s="1"/>
    </row>
    <row r="19" spans="1:49" ht="25.5" x14ac:dyDescent="0.25">
      <c r="B19" s="133" t="s">
        <v>3</v>
      </c>
      <c r="C19" s="133"/>
      <c r="D19" s="133"/>
      <c r="E19" s="133"/>
      <c r="F19" s="133"/>
      <c r="G19" s="24" t="s">
        <v>227</v>
      </c>
      <c r="H19" s="24" t="s">
        <v>233</v>
      </c>
      <c r="I19" s="24" t="s">
        <v>234</v>
      </c>
      <c r="J19" s="24" t="s">
        <v>235</v>
      </c>
      <c r="K19" s="2" t="s">
        <v>15</v>
      </c>
      <c r="L19" s="2" t="s">
        <v>33</v>
      </c>
    </row>
    <row r="20" spans="1:49" x14ac:dyDescent="0.25">
      <c r="B20" s="153">
        <v>1</v>
      </c>
      <c r="C20" s="154"/>
      <c r="D20" s="154"/>
      <c r="E20" s="154"/>
      <c r="F20" s="154"/>
      <c r="G20" s="30">
        <v>2</v>
      </c>
      <c r="H20" s="28">
        <v>3</v>
      </c>
      <c r="I20" s="28">
        <v>4</v>
      </c>
      <c r="J20" s="28">
        <v>5</v>
      </c>
      <c r="K20" s="28" t="s">
        <v>225</v>
      </c>
      <c r="L20" s="28" t="s">
        <v>226</v>
      </c>
    </row>
    <row r="21" spans="1:49" ht="15.75" customHeight="1" x14ac:dyDescent="0.25">
      <c r="B21" s="137" t="s">
        <v>20</v>
      </c>
      <c r="C21" s="155"/>
      <c r="D21" s="155"/>
      <c r="E21" s="155"/>
      <c r="F21" s="155"/>
      <c r="G21" s="120"/>
      <c r="H21" s="110"/>
      <c r="I21" s="110"/>
      <c r="J21" s="110"/>
      <c r="K21" s="111" t="str">
        <f>IF(G21&gt;0,J21/G21*100,"x")</f>
        <v>x</v>
      </c>
      <c r="L21" s="111" t="str">
        <f>IF(I21&gt;0,J21/I21*100,"x")</f>
        <v>x</v>
      </c>
    </row>
    <row r="22" spans="1:49" x14ac:dyDescent="0.25">
      <c r="B22" s="137" t="s">
        <v>21</v>
      </c>
      <c r="C22" s="138"/>
      <c r="D22" s="138"/>
      <c r="E22" s="138"/>
      <c r="F22" s="138"/>
      <c r="G22" s="115"/>
      <c r="H22" s="110"/>
      <c r="I22" s="110"/>
      <c r="J22" s="110"/>
      <c r="K22" s="111" t="str">
        <f>IF(G22&gt;0,J22/G22*100,"x")</f>
        <v>x</v>
      </c>
      <c r="L22" s="111" t="str">
        <f>IF(I22&gt;0,J22/I22*100,"x")</f>
        <v>x</v>
      </c>
    </row>
    <row r="23" spans="1:49" ht="15" customHeight="1" x14ac:dyDescent="0.25">
      <c r="B23" s="148" t="s">
        <v>34</v>
      </c>
      <c r="C23" s="149"/>
      <c r="D23" s="149"/>
      <c r="E23" s="149"/>
      <c r="F23" s="150"/>
      <c r="G23" s="112">
        <f>G21-G22</f>
        <v>0</v>
      </c>
      <c r="H23" s="113">
        <f>H21-H22</f>
        <v>0</v>
      </c>
      <c r="I23" s="113">
        <f>I21-I22</f>
        <v>0</v>
      </c>
      <c r="J23" s="112">
        <f>J21-J22</f>
        <v>0</v>
      </c>
      <c r="K23" s="114" t="e">
        <f>J23/G23*100</f>
        <v>#DIV/0!</v>
      </c>
      <c r="L23" s="119" t="e">
        <f>J23/I23*100</f>
        <v>#DIV/0!</v>
      </c>
    </row>
    <row r="24" spans="1:49" s="32" customFormat="1" ht="15" customHeight="1" x14ac:dyDescent="0.25">
      <c r="A24"/>
      <c r="B24" s="137" t="s">
        <v>8</v>
      </c>
      <c r="C24" s="138"/>
      <c r="D24" s="138"/>
      <c r="E24" s="138"/>
      <c r="F24" s="138"/>
      <c r="G24" s="126">
        <v>337966.48</v>
      </c>
      <c r="H24" s="110">
        <v>243762</v>
      </c>
      <c r="I24" s="110">
        <v>243762</v>
      </c>
      <c r="J24" s="130">
        <v>329051.28999999998</v>
      </c>
      <c r="K24" s="116">
        <f>IF(G24&gt;0,J24/G24*100,"x")</f>
        <v>97.362108218542858</v>
      </c>
      <c r="L24" s="116">
        <f>IF(I24&gt;0,J24/I24*100,"x")</f>
        <v>134.98875542537391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2" customFormat="1" ht="15" customHeight="1" x14ac:dyDescent="0.25">
      <c r="A25"/>
      <c r="B25" s="137" t="s">
        <v>40</v>
      </c>
      <c r="C25" s="138"/>
      <c r="D25" s="138"/>
      <c r="E25" s="138"/>
      <c r="F25" s="138"/>
      <c r="G25" s="126">
        <v>-329051.28999999998</v>
      </c>
      <c r="H25" s="110">
        <v>-267702</v>
      </c>
      <c r="I25" s="110">
        <v>-267702</v>
      </c>
      <c r="J25" s="130">
        <v>-265093.74</v>
      </c>
      <c r="K25" s="116">
        <f>J25/G25*100</f>
        <v>80.563045353810963</v>
      </c>
      <c r="L25" s="116">
        <f>J25/I25*100</f>
        <v>99.025685276912384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9" customFormat="1" x14ac:dyDescent="0.25">
      <c r="A26" s="38"/>
      <c r="B26" s="148" t="s">
        <v>42</v>
      </c>
      <c r="C26" s="149"/>
      <c r="D26" s="149"/>
      <c r="E26" s="149"/>
      <c r="F26" s="150"/>
      <c r="G26" s="112">
        <f>G24+G25</f>
        <v>8915.1900000000023</v>
      </c>
      <c r="H26" s="113">
        <f>H24+H25</f>
        <v>-23940</v>
      </c>
      <c r="I26" s="113">
        <f>I24+I25</f>
        <v>-23940</v>
      </c>
      <c r="J26" s="112">
        <f>J24+J25</f>
        <v>63957.549999999988</v>
      </c>
      <c r="K26" s="119">
        <f>J26/G26*100</f>
        <v>717.39974134034128</v>
      </c>
      <c r="L26" s="119">
        <f>J26/I26*100</f>
        <v>-267.15768588137007</v>
      </c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</row>
    <row r="27" spans="1:49" x14ac:dyDescent="0.25">
      <c r="B27" s="151" t="s">
        <v>43</v>
      </c>
      <c r="C27" s="151"/>
      <c r="D27" s="151"/>
      <c r="E27" s="151"/>
      <c r="F27" s="151"/>
      <c r="G27" s="121">
        <f>G16+G26</f>
        <v>-5.8207660913467407E-11</v>
      </c>
      <c r="H27" s="122">
        <f>H16+H26</f>
        <v>0</v>
      </c>
      <c r="I27" s="122">
        <f>I16+I26</f>
        <v>0</v>
      </c>
      <c r="J27" s="121">
        <f>J16+J26</f>
        <v>-5.8207660913467407E-11</v>
      </c>
      <c r="K27" s="114" t="str">
        <f>IF(G27&gt;0,J27/G27*100,"x")</f>
        <v>x</v>
      </c>
      <c r="L27" s="114" t="str">
        <f>IF(I27&gt;0,J27/I27*100,"x")</f>
        <v>x</v>
      </c>
    </row>
    <row r="29" spans="1:49" x14ac:dyDescent="0.25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1:49" x14ac:dyDescent="0.25">
      <c r="B30" s="152" t="s">
        <v>228</v>
      </c>
      <c r="C30" s="152"/>
      <c r="D30" s="152"/>
      <c r="E30" s="152"/>
      <c r="F30" s="152"/>
      <c r="G30" s="152"/>
      <c r="H30" s="152"/>
      <c r="I30" s="152"/>
      <c r="J30" s="152"/>
      <c r="K30" s="152"/>
      <c r="L30" s="152"/>
    </row>
    <row r="31" spans="1:49" ht="15" customHeight="1" x14ac:dyDescent="0.25">
      <c r="B31" s="152" t="s">
        <v>236</v>
      </c>
      <c r="C31" s="152"/>
      <c r="D31" s="152"/>
      <c r="E31" s="152"/>
      <c r="F31" s="152"/>
      <c r="G31" s="152"/>
      <c r="H31" s="152"/>
      <c r="I31" s="152"/>
      <c r="J31" s="152"/>
      <c r="K31" s="152"/>
      <c r="L31" s="152"/>
    </row>
    <row r="32" spans="1:49" ht="15" customHeight="1" x14ac:dyDescent="0.25">
      <c r="B32" s="123" t="s">
        <v>229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2:12" x14ac:dyDescent="0.25">
      <c r="B33" s="123" t="s">
        <v>230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2:12" ht="15" customHeight="1" x14ac:dyDescent="0.25"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</row>
    <row r="35" spans="2:12" x14ac:dyDescent="0.25"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</row>
  </sheetData>
  <mergeCells count="28">
    <mergeCell ref="B26:F26"/>
    <mergeCell ref="B27:F27"/>
    <mergeCell ref="B30:L30"/>
    <mergeCell ref="B31:L31"/>
    <mergeCell ref="B20:F20"/>
    <mergeCell ref="B21:F21"/>
    <mergeCell ref="B22:F22"/>
    <mergeCell ref="B23:F23"/>
    <mergeCell ref="B24:F24"/>
    <mergeCell ref="B25:F25"/>
    <mergeCell ref="B19:F19"/>
    <mergeCell ref="B7:F7"/>
    <mergeCell ref="B8:F8"/>
    <mergeCell ref="B9:F9"/>
    <mergeCell ref="B10:F10"/>
    <mergeCell ref="B11:F11"/>
    <mergeCell ref="B12:F12"/>
    <mergeCell ref="B13:F13"/>
    <mergeCell ref="B14:F14"/>
    <mergeCell ref="B16:F16"/>
    <mergeCell ref="B17:L17"/>
    <mergeCell ref="B18:F18"/>
    <mergeCell ref="B6:L6"/>
    <mergeCell ref="B1:L1"/>
    <mergeCell ref="B2:L2"/>
    <mergeCell ref="B3:L3"/>
    <mergeCell ref="B4:L4"/>
    <mergeCell ref="B5:L5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110"/>
  <sheetViews>
    <sheetView topLeftCell="A79" zoomScale="70" zoomScaleNormal="70" workbookViewId="0">
      <selection activeCell="J105" sqref="J10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style="93" customWidth="1"/>
    <col min="7" max="10" width="25.28515625" customWidth="1"/>
    <col min="11" max="12" width="15.7109375" customWidth="1"/>
    <col min="14" max="14" width="22.140625" customWidth="1"/>
    <col min="15" max="15" width="22.85546875" customWidth="1"/>
    <col min="16" max="16" width="23.85546875" customWidth="1"/>
  </cols>
  <sheetData>
    <row r="1" spans="2:14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4" ht="15.75" customHeight="1" x14ac:dyDescent="0.25">
      <c r="B2" s="156" t="s">
        <v>7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2:14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4" ht="15.75" customHeight="1" x14ac:dyDescent="0.25">
      <c r="B4" s="156" t="s">
        <v>38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5" spans="2:14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4" ht="15.75" customHeight="1" x14ac:dyDescent="0.25">
      <c r="B6" s="156" t="s">
        <v>24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</row>
    <row r="7" spans="2:14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4" ht="45" customHeight="1" x14ac:dyDescent="0.25">
      <c r="B8" s="160" t="s">
        <v>3</v>
      </c>
      <c r="C8" s="161"/>
      <c r="D8" s="161"/>
      <c r="E8" s="161"/>
      <c r="F8" s="162"/>
      <c r="G8" s="31" t="s">
        <v>240</v>
      </c>
      <c r="H8" s="31" t="s">
        <v>237</v>
      </c>
      <c r="I8" s="31" t="s">
        <v>234</v>
      </c>
      <c r="J8" s="31" t="s">
        <v>239</v>
      </c>
      <c r="K8" s="31" t="s">
        <v>15</v>
      </c>
      <c r="L8" s="31" t="s">
        <v>33</v>
      </c>
    </row>
    <row r="9" spans="2:14" x14ac:dyDescent="0.25">
      <c r="B9" s="157">
        <v>1</v>
      </c>
      <c r="C9" s="158"/>
      <c r="D9" s="158"/>
      <c r="E9" s="158"/>
      <c r="F9" s="159"/>
      <c r="G9" s="33">
        <v>2</v>
      </c>
      <c r="H9" s="33">
        <v>3</v>
      </c>
      <c r="I9" s="33">
        <v>4</v>
      </c>
      <c r="J9" s="33">
        <v>5</v>
      </c>
      <c r="K9" s="33" t="s">
        <v>225</v>
      </c>
      <c r="L9" s="33" t="s">
        <v>226</v>
      </c>
    </row>
    <row r="10" spans="2:14" x14ac:dyDescent="0.25">
      <c r="B10" s="14"/>
      <c r="C10" s="14"/>
      <c r="D10" s="14"/>
      <c r="E10" s="14"/>
      <c r="F10" s="48" t="s">
        <v>32</v>
      </c>
      <c r="G10" s="46">
        <f>G11</f>
        <v>422565.80999999994</v>
      </c>
      <c r="H10" s="46">
        <f>H11</f>
        <v>959537</v>
      </c>
      <c r="I10" s="46">
        <f>I11</f>
        <v>959537</v>
      </c>
      <c r="J10" s="46">
        <f>J11</f>
        <v>406241.35</v>
      </c>
      <c r="K10" s="47">
        <f>J10/G10*100</f>
        <v>96.136824226266683</v>
      </c>
      <c r="L10" s="47">
        <f>J10/I10*100</f>
        <v>42.337226183044528</v>
      </c>
    </row>
    <row r="11" spans="2:14" x14ac:dyDescent="0.25">
      <c r="B11" s="14">
        <v>6</v>
      </c>
      <c r="C11" s="14"/>
      <c r="D11" s="14"/>
      <c r="E11" s="14"/>
      <c r="F11" s="6" t="s">
        <v>48</v>
      </c>
      <c r="G11" s="46">
        <f>G12+G22+G25+G28+G32+G36</f>
        <v>422565.80999999994</v>
      </c>
      <c r="H11" s="46">
        <f>H12+H22+H25+H28+H32+H36</f>
        <v>959537</v>
      </c>
      <c r="I11" s="46">
        <f>I12+I22+I25+I28+I32+I36</f>
        <v>959537</v>
      </c>
      <c r="J11" s="46">
        <f>J12+J22+J25+J28+J32+J36</f>
        <v>406241.35</v>
      </c>
      <c r="K11" s="47">
        <f t="shared" ref="K11:K38" si="0">J11/G11*100</f>
        <v>96.136824226266683</v>
      </c>
      <c r="L11" s="47">
        <f>J11/I11*100</f>
        <v>42.337226183044528</v>
      </c>
      <c r="N11" s="90"/>
    </row>
    <row r="12" spans="2:14" ht="25.5" x14ac:dyDescent="0.25">
      <c r="B12" s="7"/>
      <c r="C12" s="7">
        <v>63</v>
      </c>
      <c r="D12" s="7"/>
      <c r="E12" s="7"/>
      <c r="F12" s="10" t="s">
        <v>50</v>
      </c>
      <c r="G12" s="40">
        <f>G13+G16+G19</f>
        <v>107701.58</v>
      </c>
      <c r="H12" s="40">
        <v>144000</v>
      </c>
      <c r="I12" s="40">
        <v>144000</v>
      </c>
      <c r="J12" s="40">
        <f>J13+J16+J19</f>
        <v>18450</v>
      </c>
      <c r="K12" s="42">
        <f t="shared" si="0"/>
        <v>17.130667906636095</v>
      </c>
      <c r="L12" s="42">
        <f>J12/I12*100</f>
        <v>12.812499999999998</v>
      </c>
    </row>
    <row r="13" spans="2:14" ht="25.5" x14ac:dyDescent="0.25">
      <c r="B13" s="7"/>
      <c r="C13" s="7"/>
      <c r="D13" s="7">
        <v>632</v>
      </c>
      <c r="E13" s="7"/>
      <c r="F13" s="10" t="s">
        <v>51</v>
      </c>
      <c r="G13" s="40">
        <f>SUM(G14:G15)</f>
        <v>0</v>
      </c>
      <c r="H13" s="40" t="s">
        <v>47</v>
      </c>
      <c r="I13" s="40" t="s">
        <v>47</v>
      </c>
      <c r="J13" s="40">
        <f>SUM(J14:J15)</f>
        <v>0</v>
      </c>
      <c r="K13" s="42" t="e">
        <f t="shared" si="0"/>
        <v>#DIV/0!</v>
      </c>
      <c r="L13" s="42"/>
    </row>
    <row r="14" spans="2:14" x14ac:dyDescent="0.25">
      <c r="B14" s="7"/>
      <c r="C14" s="7"/>
      <c r="D14" s="7"/>
      <c r="E14" s="7">
        <v>6323</v>
      </c>
      <c r="F14" s="10" t="s">
        <v>52</v>
      </c>
      <c r="G14" s="40">
        <v>0</v>
      </c>
      <c r="H14" s="40" t="s">
        <v>47</v>
      </c>
      <c r="I14" s="40" t="s">
        <v>47</v>
      </c>
      <c r="J14" s="40">
        <v>0</v>
      </c>
      <c r="K14" s="42" t="e">
        <f t="shared" si="0"/>
        <v>#DIV/0!</v>
      </c>
      <c r="L14" s="42"/>
    </row>
    <row r="15" spans="2:14" x14ac:dyDescent="0.25">
      <c r="B15" s="7"/>
      <c r="C15" s="7"/>
      <c r="D15" s="7"/>
      <c r="E15" s="7">
        <v>6324</v>
      </c>
      <c r="F15" s="10" t="s">
        <v>53</v>
      </c>
      <c r="G15" s="45">
        <v>0</v>
      </c>
      <c r="H15" s="45" t="s">
        <v>47</v>
      </c>
      <c r="I15" s="45" t="s">
        <v>47</v>
      </c>
      <c r="J15" s="45">
        <v>0</v>
      </c>
      <c r="K15" s="42" t="e">
        <f t="shared" si="0"/>
        <v>#DIV/0!</v>
      </c>
      <c r="L15" s="42"/>
      <c r="N15" s="90"/>
    </row>
    <row r="16" spans="2:14" x14ac:dyDescent="0.25">
      <c r="B16" s="7"/>
      <c r="C16" s="7"/>
      <c r="D16" s="7">
        <v>634</v>
      </c>
      <c r="E16" s="7"/>
      <c r="F16" s="20" t="s">
        <v>54</v>
      </c>
      <c r="G16" s="40">
        <f>SUM(G17:G18)</f>
        <v>48974.720000000001</v>
      </c>
      <c r="H16" s="40" t="s">
        <v>47</v>
      </c>
      <c r="I16" s="40" t="s">
        <v>47</v>
      </c>
      <c r="J16" s="40">
        <f>SUM(J17:J18)</f>
        <v>0</v>
      </c>
      <c r="K16" s="42">
        <f t="shared" si="0"/>
        <v>0</v>
      </c>
      <c r="L16" s="42"/>
    </row>
    <row r="17" spans="2:15" x14ac:dyDescent="0.25">
      <c r="B17" s="7"/>
      <c r="C17" s="7"/>
      <c r="D17" s="7"/>
      <c r="E17" s="7">
        <v>6341</v>
      </c>
      <c r="F17" s="20" t="s">
        <v>55</v>
      </c>
      <c r="G17" s="40">
        <v>9688.77</v>
      </c>
      <c r="H17" s="40"/>
      <c r="I17" s="40"/>
      <c r="J17" s="40">
        <v>0</v>
      </c>
      <c r="K17" s="42">
        <f t="shared" si="0"/>
        <v>0</v>
      </c>
      <c r="L17" s="42"/>
    </row>
    <row r="18" spans="2:15" x14ac:dyDescent="0.25">
      <c r="B18" s="7"/>
      <c r="C18" s="7"/>
      <c r="D18" s="7"/>
      <c r="E18" s="7">
        <v>6342</v>
      </c>
      <c r="F18" s="20" t="s">
        <v>56</v>
      </c>
      <c r="G18" s="40">
        <v>39285.949999999997</v>
      </c>
      <c r="H18" s="40"/>
      <c r="I18" s="40"/>
      <c r="J18" s="40">
        <v>0</v>
      </c>
      <c r="K18" s="42">
        <f t="shared" si="0"/>
        <v>0</v>
      </c>
      <c r="L18" s="42"/>
    </row>
    <row r="19" spans="2:15" ht="25.5" x14ac:dyDescent="0.25">
      <c r="B19" s="7"/>
      <c r="C19" s="7"/>
      <c r="D19" s="7">
        <v>639</v>
      </c>
      <c r="E19" s="7"/>
      <c r="F19" s="20" t="s">
        <v>65</v>
      </c>
      <c r="G19" s="40">
        <f>SUM(G20:G21)</f>
        <v>58726.86</v>
      </c>
      <c r="H19" s="40" t="s">
        <v>47</v>
      </c>
      <c r="I19" s="40" t="s">
        <v>47</v>
      </c>
      <c r="J19" s="40">
        <f>SUM(J20:J21)</f>
        <v>18450</v>
      </c>
      <c r="K19" s="42">
        <f t="shared" si="0"/>
        <v>31.416629460522831</v>
      </c>
      <c r="L19" s="42"/>
    </row>
    <row r="20" spans="2:15" ht="25.5" x14ac:dyDescent="0.25">
      <c r="B20" s="7"/>
      <c r="C20" s="7"/>
      <c r="D20" s="7"/>
      <c r="E20" s="7">
        <v>6391</v>
      </c>
      <c r="F20" s="10" t="s">
        <v>66</v>
      </c>
      <c r="G20" s="40">
        <v>25546.16</v>
      </c>
      <c r="H20" s="40"/>
      <c r="I20" s="40"/>
      <c r="J20" s="40">
        <v>18450</v>
      </c>
      <c r="K20" s="42">
        <f t="shared" si="0"/>
        <v>72.222204824521569</v>
      </c>
      <c r="L20" s="42"/>
    </row>
    <row r="21" spans="2:15" ht="25.5" x14ac:dyDescent="0.25">
      <c r="B21" s="7"/>
      <c r="C21" s="7"/>
      <c r="D21" s="7"/>
      <c r="E21" s="7">
        <v>6392</v>
      </c>
      <c r="F21" s="10" t="s">
        <v>67</v>
      </c>
      <c r="G21" s="40">
        <v>33180.699999999997</v>
      </c>
      <c r="H21" s="40"/>
      <c r="I21" s="40"/>
      <c r="J21" s="40"/>
      <c r="K21" s="42">
        <f t="shared" si="0"/>
        <v>0</v>
      </c>
      <c r="L21" s="42"/>
    </row>
    <row r="22" spans="2:15" x14ac:dyDescent="0.25">
      <c r="B22" s="7"/>
      <c r="C22" s="7">
        <v>64</v>
      </c>
      <c r="D22" s="7"/>
      <c r="E22" s="7"/>
      <c r="F22" s="10" t="s">
        <v>57</v>
      </c>
      <c r="G22" s="40">
        <f>G23</f>
        <v>1.56</v>
      </c>
      <c r="H22" s="40">
        <v>5</v>
      </c>
      <c r="I22" s="40">
        <v>5</v>
      </c>
      <c r="J22" s="40">
        <f>J23</f>
        <v>16.37</v>
      </c>
      <c r="K22" s="42">
        <f t="shared" si="0"/>
        <v>1049.3589743589744</v>
      </c>
      <c r="L22" s="42">
        <f>J22/I22*100</f>
        <v>327.39999999999998</v>
      </c>
    </row>
    <row r="23" spans="2:15" x14ac:dyDescent="0.25">
      <c r="B23" s="7"/>
      <c r="C23" s="7"/>
      <c r="D23" s="7">
        <v>641</v>
      </c>
      <c r="E23" s="7"/>
      <c r="F23" s="10" t="s">
        <v>58</v>
      </c>
      <c r="G23" s="40">
        <f>G24</f>
        <v>1.56</v>
      </c>
      <c r="H23" s="40" t="s">
        <v>47</v>
      </c>
      <c r="I23" s="40" t="s">
        <v>47</v>
      </c>
      <c r="J23" s="40">
        <f>J24</f>
        <v>16.37</v>
      </c>
      <c r="K23" s="42">
        <f t="shared" si="0"/>
        <v>1049.3589743589744</v>
      </c>
      <c r="L23" s="42"/>
    </row>
    <row r="24" spans="2:15" x14ac:dyDescent="0.25">
      <c r="B24" s="7"/>
      <c r="C24" s="7"/>
      <c r="D24" s="7"/>
      <c r="E24" s="7">
        <v>6413</v>
      </c>
      <c r="F24" s="10" t="s">
        <v>59</v>
      </c>
      <c r="G24" s="45">
        <v>1.56</v>
      </c>
      <c r="H24" s="45"/>
      <c r="I24" s="45"/>
      <c r="J24" s="45">
        <v>16.37</v>
      </c>
      <c r="K24" s="42">
        <f t="shared" si="0"/>
        <v>1049.3589743589744</v>
      </c>
      <c r="L24" s="42"/>
    </row>
    <row r="25" spans="2:15" ht="25.5" x14ac:dyDescent="0.25">
      <c r="B25" s="7"/>
      <c r="C25" s="7">
        <v>65</v>
      </c>
      <c r="D25" s="7"/>
      <c r="E25" s="7"/>
      <c r="F25" s="20" t="s">
        <v>61</v>
      </c>
      <c r="G25" s="40">
        <f>G26</f>
        <v>68757.48</v>
      </c>
      <c r="H25" s="40">
        <v>220000</v>
      </c>
      <c r="I25" s="40">
        <v>220000</v>
      </c>
      <c r="J25" s="40">
        <f>J26</f>
        <v>73913.600000000006</v>
      </c>
      <c r="K25" s="42">
        <f t="shared" si="0"/>
        <v>107.49899501843292</v>
      </c>
      <c r="L25" s="42">
        <f>J25/I25*100</f>
        <v>33.597090909090909</v>
      </c>
      <c r="N25" s="90"/>
    </row>
    <row r="26" spans="2:15" x14ac:dyDescent="0.25">
      <c r="B26" s="7"/>
      <c r="C26" s="7"/>
      <c r="D26" s="7">
        <v>652</v>
      </c>
      <c r="E26" s="7"/>
      <c r="F26" s="20" t="s">
        <v>62</v>
      </c>
      <c r="G26" s="40">
        <f>G27</f>
        <v>68757.48</v>
      </c>
      <c r="H26" s="40" t="s">
        <v>47</v>
      </c>
      <c r="I26" s="40" t="s">
        <v>47</v>
      </c>
      <c r="J26" s="40">
        <f>J27</f>
        <v>73913.600000000006</v>
      </c>
      <c r="K26" s="42">
        <f t="shared" si="0"/>
        <v>107.49899501843292</v>
      </c>
      <c r="L26" s="42"/>
      <c r="O26" s="90"/>
    </row>
    <row r="27" spans="2:15" x14ac:dyDescent="0.25">
      <c r="B27" s="7"/>
      <c r="C27" s="7"/>
      <c r="D27" s="7"/>
      <c r="E27" s="7">
        <v>6526</v>
      </c>
      <c r="F27" s="20" t="s">
        <v>63</v>
      </c>
      <c r="G27" s="40">
        <v>68757.48</v>
      </c>
      <c r="H27" s="40"/>
      <c r="I27" s="40"/>
      <c r="J27" s="40">
        <v>73913.600000000006</v>
      </c>
      <c r="K27" s="42">
        <f t="shared" si="0"/>
        <v>107.49899501843292</v>
      </c>
      <c r="L27" s="42"/>
    </row>
    <row r="28" spans="2:15" ht="25.5" x14ac:dyDescent="0.25">
      <c r="B28" s="7"/>
      <c r="C28" s="7">
        <v>66</v>
      </c>
      <c r="D28" s="7"/>
      <c r="E28" s="7"/>
      <c r="F28" s="20" t="s">
        <v>9</v>
      </c>
      <c r="G28" s="40">
        <f>G29</f>
        <v>33262.300000000003</v>
      </c>
      <c r="H28" s="40">
        <v>76000</v>
      </c>
      <c r="I28" s="40">
        <v>76000</v>
      </c>
      <c r="J28" s="40">
        <f>J29</f>
        <v>29506.65</v>
      </c>
      <c r="K28" s="42">
        <f t="shared" si="0"/>
        <v>88.708988855250539</v>
      </c>
      <c r="L28" s="42">
        <f>J28/I28*100</f>
        <v>38.824539473684212</v>
      </c>
    </row>
    <row r="29" spans="2:15" ht="25.5" x14ac:dyDescent="0.25">
      <c r="B29" s="7"/>
      <c r="C29" s="7"/>
      <c r="D29" s="7">
        <v>661</v>
      </c>
      <c r="E29" s="7"/>
      <c r="F29" s="10" t="s">
        <v>49</v>
      </c>
      <c r="G29" s="40">
        <f>SUM(G30:G31)</f>
        <v>33262.300000000003</v>
      </c>
      <c r="H29" s="40" t="s">
        <v>47</v>
      </c>
      <c r="I29" s="40" t="s">
        <v>47</v>
      </c>
      <c r="J29" s="40">
        <f>SUM(J30:J31)</f>
        <v>29506.65</v>
      </c>
      <c r="K29" s="42">
        <f t="shared" si="0"/>
        <v>88.708988855250539</v>
      </c>
      <c r="L29" s="42"/>
    </row>
    <row r="30" spans="2:15" x14ac:dyDescent="0.25">
      <c r="B30" s="7"/>
      <c r="C30" s="7"/>
      <c r="D30" s="7"/>
      <c r="E30" s="7">
        <v>6614</v>
      </c>
      <c r="F30" s="10" t="s">
        <v>60</v>
      </c>
      <c r="G30" s="92">
        <v>16163.52</v>
      </c>
      <c r="H30" s="40"/>
      <c r="I30" s="40"/>
      <c r="J30" s="92">
        <v>14442.65</v>
      </c>
      <c r="K30" s="42">
        <f t="shared" si="0"/>
        <v>89.353371047890548</v>
      </c>
      <c r="L30" s="42"/>
    </row>
    <row r="31" spans="2:15" x14ac:dyDescent="0.25">
      <c r="B31" s="7"/>
      <c r="C31" s="7"/>
      <c r="D31" s="7"/>
      <c r="E31" s="7">
        <v>6615</v>
      </c>
      <c r="F31" s="10" t="s">
        <v>64</v>
      </c>
      <c r="G31" s="40">
        <v>17098.78</v>
      </c>
      <c r="H31" s="40"/>
      <c r="I31" s="40"/>
      <c r="J31" s="40">
        <v>15064</v>
      </c>
      <c r="K31" s="42">
        <f t="shared" si="0"/>
        <v>88.099852738031601</v>
      </c>
      <c r="L31" s="42"/>
    </row>
    <row r="32" spans="2:15" ht="25.5" x14ac:dyDescent="0.25">
      <c r="B32" s="7"/>
      <c r="C32" s="7">
        <v>67</v>
      </c>
      <c r="D32" s="7"/>
      <c r="E32" s="7"/>
      <c r="F32" s="10" t="s">
        <v>68</v>
      </c>
      <c r="G32" s="40">
        <f>G33</f>
        <v>212244.67</v>
      </c>
      <c r="H32" s="40">
        <v>518532</v>
      </c>
      <c r="I32" s="40">
        <v>518532</v>
      </c>
      <c r="J32" s="40">
        <f>J33</f>
        <v>284354.73</v>
      </c>
      <c r="K32" s="42">
        <f t="shared" si="0"/>
        <v>133.97496860580762</v>
      </c>
      <c r="L32" s="42">
        <f>J32/I32*100</f>
        <v>54.838414986924619</v>
      </c>
    </row>
    <row r="33" spans="2:14" ht="25.5" x14ac:dyDescent="0.25">
      <c r="B33" s="7"/>
      <c r="C33" s="7"/>
      <c r="D33" s="7">
        <v>671</v>
      </c>
      <c r="E33" s="7"/>
      <c r="F33" s="10" t="s">
        <v>69</v>
      </c>
      <c r="G33" s="45">
        <f>SUM(G34:G35)</f>
        <v>212244.67</v>
      </c>
      <c r="H33" s="45"/>
      <c r="I33" s="45"/>
      <c r="J33" s="45">
        <f>SUM(J34:J35)</f>
        <v>284354.73</v>
      </c>
      <c r="K33" s="42">
        <f t="shared" si="0"/>
        <v>133.97496860580762</v>
      </c>
      <c r="L33" s="42"/>
    </row>
    <row r="34" spans="2:14" ht="25.5" x14ac:dyDescent="0.25">
      <c r="B34" s="7"/>
      <c r="C34" s="7"/>
      <c r="D34" s="7"/>
      <c r="E34" s="7">
        <v>6711</v>
      </c>
      <c r="F34" s="20" t="s">
        <v>70</v>
      </c>
      <c r="G34" s="40">
        <v>209544.67</v>
      </c>
      <c r="H34" s="40"/>
      <c r="I34" s="40"/>
      <c r="J34" s="40">
        <v>283354.73</v>
      </c>
      <c r="K34" s="42">
        <f t="shared" si="0"/>
        <v>135.22402168473192</v>
      </c>
      <c r="L34" s="42"/>
    </row>
    <row r="35" spans="2:14" ht="25.5" x14ac:dyDescent="0.25">
      <c r="B35" s="7"/>
      <c r="C35" s="7"/>
      <c r="D35" s="7"/>
      <c r="E35" s="7">
        <v>6712</v>
      </c>
      <c r="F35" s="20" t="s">
        <v>71</v>
      </c>
      <c r="G35" s="40">
        <v>2700</v>
      </c>
      <c r="H35" s="40"/>
      <c r="I35" s="40"/>
      <c r="J35" s="40">
        <v>1000</v>
      </c>
      <c r="K35" s="42">
        <f t="shared" si="0"/>
        <v>37.037037037037038</v>
      </c>
      <c r="L35" s="42"/>
    </row>
    <row r="36" spans="2:14" x14ac:dyDescent="0.25">
      <c r="B36" s="7"/>
      <c r="C36" s="7">
        <v>68</v>
      </c>
      <c r="D36" s="7"/>
      <c r="E36" s="7"/>
      <c r="F36" s="20" t="s">
        <v>72</v>
      </c>
      <c r="G36" s="40">
        <f>G37</f>
        <v>598.22</v>
      </c>
      <c r="H36" s="40">
        <v>1000</v>
      </c>
      <c r="I36" s="40">
        <v>1000</v>
      </c>
      <c r="J36" s="40">
        <f>J37</f>
        <v>0</v>
      </c>
      <c r="K36" s="42">
        <f t="shared" si="0"/>
        <v>0</v>
      </c>
      <c r="L36" s="42">
        <f>J36/I36*100</f>
        <v>0</v>
      </c>
    </row>
    <row r="37" spans="2:14" x14ac:dyDescent="0.25">
      <c r="B37" s="7"/>
      <c r="C37" s="7"/>
      <c r="D37" s="7">
        <v>683</v>
      </c>
      <c r="E37" s="7"/>
      <c r="F37" s="20" t="s">
        <v>73</v>
      </c>
      <c r="G37" s="40">
        <f>G38</f>
        <v>598.22</v>
      </c>
      <c r="H37" s="40" t="s">
        <v>47</v>
      </c>
      <c r="I37" s="40" t="s">
        <v>47</v>
      </c>
      <c r="J37" s="40">
        <f>J38</f>
        <v>0</v>
      </c>
      <c r="K37" s="42">
        <f t="shared" si="0"/>
        <v>0</v>
      </c>
      <c r="L37" s="42"/>
    </row>
    <row r="38" spans="2:14" x14ac:dyDescent="0.25">
      <c r="B38" s="7"/>
      <c r="C38" s="7"/>
      <c r="D38" s="7"/>
      <c r="E38" s="7">
        <v>6831</v>
      </c>
      <c r="F38" s="10" t="s">
        <v>73</v>
      </c>
      <c r="G38" s="40">
        <v>598.22</v>
      </c>
      <c r="H38" s="40"/>
      <c r="I38" s="40"/>
      <c r="J38" s="40">
        <v>0</v>
      </c>
      <c r="K38" s="42">
        <f t="shared" si="0"/>
        <v>0</v>
      </c>
      <c r="L38" s="42"/>
    </row>
    <row r="39" spans="2:14" ht="18" x14ac:dyDescent="0.25">
      <c r="B39" s="3"/>
      <c r="C39" s="3"/>
      <c r="D39" s="3"/>
      <c r="E39" s="3"/>
      <c r="F39" s="3"/>
      <c r="G39" s="3"/>
      <c r="H39" s="3"/>
      <c r="I39" s="3"/>
      <c r="J39" s="4"/>
      <c r="K39" s="4"/>
      <c r="L39" s="4"/>
    </row>
    <row r="40" spans="2:14" ht="36.75" customHeight="1" x14ac:dyDescent="0.25">
      <c r="B40" s="160" t="s">
        <v>3</v>
      </c>
      <c r="C40" s="161"/>
      <c r="D40" s="161"/>
      <c r="E40" s="161"/>
      <c r="F40" s="162"/>
      <c r="G40" s="31" t="s">
        <v>221</v>
      </c>
      <c r="H40" s="31" t="s">
        <v>35</v>
      </c>
      <c r="I40" s="31" t="s">
        <v>35</v>
      </c>
      <c r="J40" s="31" t="s">
        <v>222</v>
      </c>
      <c r="K40" s="31" t="s">
        <v>15</v>
      </c>
      <c r="L40" s="31" t="s">
        <v>33</v>
      </c>
    </row>
    <row r="41" spans="2:14" x14ac:dyDescent="0.25">
      <c r="B41" s="157">
        <v>1</v>
      </c>
      <c r="C41" s="158"/>
      <c r="D41" s="158"/>
      <c r="E41" s="158"/>
      <c r="F41" s="159"/>
      <c r="G41" s="33">
        <v>2</v>
      </c>
      <c r="H41" s="33">
        <v>3</v>
      </c>
      <c r="I41" s="33">
        <v>3</v>
      </c>
      <c r="J41" s="33">
        <v>4</v>
      </c>
      <c r="K41" s="33" t="s">
        <v>45</v>
      </c>
      <c r="L41" s="33" t="s">
        <v>46</v>
      </c>
    </row>
    <row r="42" spans="2:14" s="49" customFormat="1" x14ac:dyDescent="0.25">
      <c r="B42" s="14"/>
      <c r="C42" s="14"/>
      <c r="D42" s="14"/>
      <c r="E42" s="14"/>
      <c r="F42" s="48" t="s">
        <v>31</v>
      </c>
      <c r="G42" s="46">
        <f>G43+G93</f>
        <v>431481</v>
      </c>
      <c r="H42" s="46">
        <f>H43+H93</f>
        <v>935597</v>
      </c>
      <c r="I42" s="46">
        <f>I43+I93</f>
        <v>935597</v>
      </c>
      <c r="J42" s="47">
        <f>J43+J93</f>
        <v>470198.9</v>
      </c>
      <c r="K42" s="47">
        <f t="shared" ref="K42:K106" si="1">J42/G42*100</f>
        <v>108.97325722337716</v>
      </c>
      <c r="L42" s="47">
        <f>J42/I42*100</f>
        <v>50.256563456274449</v>
      </c>
      <c r="N42" s="89"/>
    </row>
    <row r="43" spans="2:14" s="49" customFormat="1" x14ac:dyDescent="0.25">
      <c r="B43" s="14">
        <v>3</v>
      </c>
      <c r="C43" s="14"/>
      <c r="D43" s="14"/>
      <c r="E43" s="14"/>
      <c r="F43" s="48" t="s">
        <v>74</v>
      </c>
      <c r="G43" s="46">
        <f>G44+G51+G80+G84+G89</f>
        <v>317223.63</v>
      </c>
      <c r="H43" s="46">
        <f>H44+H51+H80+H84+H89</f>
        <v>818597</v>
      </c>
      <c r="I43" s="46">
        <f>I44+I51+I80+I84+I89</f>
        <v>818597</v>
      </c>
      <c r="J43" s="47">
        <f>J44+J51+J80+J84+J89</f>
        <v>436218.89</v>
      </c>
      <c r="K43" s="47">
        <f t="shared" si="1"/>
        <v>137.51147416098857</v>
      </c>
      <c r="L43" s="47">
        <f>J43/I43*100</f>
        <v>53.288601106527388</v>
      </c>
      <c r="N43" s="89"/>
    </row>
    <row r="44" spans="2:14" x14ac:dyDescent="0.25">
      <c r="B44" s="7"/>
      <c r="C44" s="7">
        <v>31</v>
      </c>
      <c r="D44" s="7"/>
      <c r="E44" s="7"/>
      <c r="F44" s="20" t="s">
        <v>75</v>
      </c>
      <c r="G44" s="40">
        <f>G45+G47+G49</f>
        <v>174504.86000000002</v>
      </c>
      <c r="H44" s="40">
        <v>478607</v>
      </c>
      <c r="I44" s="40">
        <v>478607</v>
      </c>
      <c r="J44" s="42">
        <f>J45+J47+J49</f>
        <v>245517.58000000002</v>
      </c>
      <c r="K44" s="42">
        <f t="shared" si="1"/>
        <v>140.6938351172569</v>
      </c>
      <c r="L44" s="42">
        <f>J44/I44*100</f>
        <v>51.298367972052226</v>
      </c>
      <c r="N44" s="90"/>
    </row>
    <row r="45" spans="2:14" x14ac:dyDescent="0.25">
      <c r="B45" s="7"/>
      <c r="C45" s="7"/>
      <c r="D45" s="7">
        <v>311</v>
      </c>
      <c r="E45" s="7"/>
      <c r="F45" s="20" t="s">
        <v>76</v>
      </c>
      <c r="G45" s="40">
        <f>G46</f>
        <v>144170.07</v>
      </c>
      <c r="H45" s="40" t="s">
        <v>47</v>
      </c>
      <c r="I45" s="40" t="s">
        <v>47</v>
      </c>
      <c r="J45" s="42">
        <f>J46</f>
        <v>202008.7</v>
      </c>
      <c r="K45" s="42">
        <f t="shared" si="1"/>
        <v>140.11833385389909</v>
      </c>
      <c r="L45" s="42"/>
    </row>
    <row r="46" spans="2:14" x14ac:dyDescent="0.25">
      <c r="B46" s="7"/>
      <c r="C46" s="7"/>
      <c r="D46" s="7"/>
      <c r="E46" s="7">
        <v>3111</v>
      </c>
      <c r="F46" s="20" t="s">
        <v>77</v>
      </c>
      <c r="G46" s="40">
        <v>144170.07</v>
      </c>
      <c r="H46" s="40"/>
      <c r="I46" s="40"/>
      <c r="J46" s="42">
        <v>202008.7</v>
      </c>
      <c r="K46" s="42">
        <f t="shared" si="1"/>
        <v>140.11833385389909</v>
      </c>
      <c r="L46" s="42"/>
    </row>
    <row r="47" spans="2:14" x14ac:dyDescent="0.25">
      <c r="B47" s="7"/>
      <c r="C47" s="7"/>
      <c r="D47" s="7">
        <v>312</v>
      </c>
      <c r="E47" s="7"/>
      <c r="F47" s="20" t="s">
        <v>78</v>
      </c>
      <c r="G47" s="40">
        <f>G48</f>
        <v>7378.95</v>
      </c>
      <c r="H47" s="40" t="s">
        <v>47</v>
      </c>
      <c r="I47" s="40" t="s">
        <v>47</v>
      </c>
      <c r="J47" s="42">
        <f>J48</f>
        <v>10177.44</v>
      </c>
      <c r="K47" s="42">
        <f t="shared" si="1"/>
        <v>137.92531457727725</v>
      </c>
      <c r="L47" s="42"/>
    </row>
    <row r="48" spans="2:14" x14ac:dyDescent="0.25">
      <c r="B48" s="7"/>
      <c r="C48" s="7"/>
      <c r="D48" s="7"/>
      <c r="E48" s="7">
        <v>3121</v>
      </c>
      <c r="F48" s="20" t="s">
        <v>78</v>
      </c>
      <c r="G48" s="40">
        <v>7378.95</v>
      </c>
      <c r="H48" s="40"/>
      <c r="I48" s="40"/>
      <c r="J48" s="42">
        <v>10177.44</v>
      </c>
      <c r="K48" s="42">
        <f t="shared" si="1"/>
        <v>137.92531457727725</v>
      </c>
      <c r="L48" s="42"/>
    </row>
    <row r="49" spans="2:14" x14ac:dyDescent="0.25">
      <c r="B49" s="7"/>
      <c r="C49" s="7"/>
      <c r="D49" s="7">
        <v>313</v>
      </c>
      <c r="E49" s="7"/>
      <c r="F49" s="20" t="s">
        <v>79</v>
      </c>
      <c r="G49" s="40">
        <f>G50</f>
        <v>22955.84</v>
      </c>
      <c r="H49" s="40" t="s">
        <v>47</v>
      </c>
      <c r="I49" s="40" t="s">
        <v>47</v>
      </c>
      <c r="J49" s="42">
        <f>J50</f>
        <v>33331.440000000002</v>
      </c>
      <c r="K49" s="42">
        <f t="shared" si="1"/>
        <v>145.19808467039326</v>
      </c>
      <c r="L49" s="42"/>
    </row>
    <row r="50" spans="2:14" x14ac:dyDescent="0.25">
      <c r="B50" s="7"/>
      <c r="C50" s="7"/>
      <c r="D50" s="7"/>
      <c r="E50" s="7">
        <v>3132</v>
      </c>
      <c r="F50" s="20" t="s">
        <v>80</v>
      </c>
      <c r="G50" s="40">
        <v>22955.84</v>
      </c>
      <c r="H50" s="40"/>
      <c r="I50" s="40"/>
      <c r="J50" s="42">
        <v>33331.440000000002</v>
      </c>
      <c r="K50" s="42">
        <f t="shared" si="1"/>
        <v>145.19808467039326</v>
      </c>
      <c r="L50" s="42"/>
    </row>
    <row r="51" spans="2:14" x14ac:dyDescent="0.25">
      <c r="B51" s="7"/>
      <c r="C51" s="7">
        <v>32</v>
      </c>
      <c r="D51" s="7"/>
      <c r="E51" s="7"/>
      <c r="F51" s="20" t="s">
        <v>81</v>
      </c>
      <c r="G51" s="40">
        <f>G52+G56+G63+G73</f>
        <v>141374.87000000002</v>
      </c>
      <c r="H51" s="40">
        <v>330144</v>
      </c>
      <c r="I51" s="40">
        <v>330144</v>
      </c>
      <c r="J51" s="42">
        <f>J52+J56+J63+J73</f>
        <v>189317.69</v>
      </c>
      <c r="K51" s="42">
        <f t="shared" si="1"/>
        <v>133.91184020186896</v>
      </c>
      <c r="L51" s="42">
        <f>J51/I51*100</f>
        <v>57.343974144615686</v>
      </c>
      <c r="N51" s="90"/>
    </row>
    <row r="52" spans="2:14" x14ac:dyDescent="0.25">
      <c r="B52" s="7"/>
      <c r="C52" s="7"/>
      <c r="D52" s="7">
        <v>321</v>
      </c>
      <c r="E52" s="7"/>
      <c r="F52" s="20" t="s">
        <v>82</v>
      </c>
      <c r="G52" s="40">
        <f>SUM(G53:G55)</f>
        <v>8831.83</v>
      </c>
      <c r="H52" s="40" t="s">
        <v>47</v>
      </c>
      <c r="I52" s="40" t="s">
        <v>47</v>
      </c>
      <c r="J52" s="42">
        <f>SUM(J53:J55)</f>
        <v>11724.42</v>
      </c>
      <c r="K52" s="42">
        <f t="shared" si="1"/>
        <v>132.75187588529218</v>
      </c>
      <c r="L52" s="42"/>
    </row>
    <row r="53" spans="2:14" x14ac:dyDescent="0.25">
      <c r="B53" s="7"/>
      <c r="C53" s="7"/>
      <c r="D53" s="7"/>
      <c r="E53" s="7">
        <v>3211</v>
      </c>
      <c r="F53" s="20" t="s">
        <v>83</v>
      </c>
      <c r="G53" s="40">
        <v>1400</v>
      </c>
      <c r="H53" s="40"/>
      <c r="I53" s="40"/>
      <c r="J53" s="42">
        <v>3200</v>
      </c>
      <c r="K53" s="42">
        <f t="shared" si="1"/>
        <v>228.57142857142856</v>
      </c>
      <c r="L53" s="42"/>
    </row>
    <row r="54" spans="2:14" ht="25.5" x14ac:dyDescent="0.25">
      <c r="B54" s="7"/>
      <c r="C54" s="7"/>
      <c r="D54" s="7"/>
      <c r="E54" s="7">
        <v>3212</v>
      </c>
      <c r="F54" s="20" t="s">
        <v>84</v>
      </c>
      <c r="G54" s="40">
        <v>6493.83</v>
      </c>
      <c r="H54" s="40"/>
      <c r="I54" s="40"/>
      <c r="J54" s="42">
        <v>8024.42</v>
      </c>
      <c r="K54" s="42">
        <f t="shared" si="1"/>
        <v>123.56991174699677</v>
      </c>
      <c r="L54" s="42"/>
    </row>
    <row r="55" spans="2:14" x14ac:dyDescent="0.25">
      <c r="B55" s="7"/>
      <c r="C55" s="7"/>
      <c r="D55" s="7"/>
      <c r="E55" s="7">
        <v>3213</v>
      </c>
      <c r="F55" s="20" t="s">
        <v>85</v>
      </c>
      <c r="G55" s="40">
        <v>938</v>
      </c>
      <c r="H55" s="40"/>
      <c r="I55" s="40"/>
      <c r="J55" s="42">
        <v>500</v>
      </c>
      <c r="K55" s="42">
        <f t="shared" si="1"/>
        <v>53.304904051172706</v>
      </c>
      <c r="L55" s="42"/>
    </row>
    <row r="56" spans="2:14" x14ac:dyDescent="0.25">
      <c r="B56" s="7"/>
      <c r="C56" s="7"/>
      <c r="D56" s="7">
        <v>322</v>
      </c>
      <c r="E56" s="7"/>
      <c r="F56" s="20" t="s">
        <v>86</v>
      </c>
      <c r="G56" s="40">
        <f>SUM(G57:G62)</f>
        <v>44382.53</v>
      </c>
      <c r="H56" s="40" t="s">
        <v>47</v>
      </c>
      <c r="I56" s="40" t="s">
        <v>47</v>
      </c>
      <c r="J56" s="42">
        <f>SUM(J57:J62)</f>
        <v>38771.129999999997</v>
      </c>
      <c r="K56" s="42">
        <f t="shared" si="1"/>
        <v>87.356736986377285</v>
      </c>
      <c r="L56" s="42"/>
      <c r="N56" s="90"/>
    </row>
    <row r="57" spans="2:14" x14ac:dyDescent="0.25">
      <c r="B57" s="7"/>
      <c r="C57" s="7"/>
      <c r="D57" s="7"/>
      <c r="E57" s="7">
        <v>3221</v>
      </c>
      <c r="F57" s="20" t="s">
        <v>87</v>
      </c>
      <c r="G57" s="40">
        <v>2465.0500000000002</v>
      </c>
      <c r="H57" s="40"/>
      <c r="I57" s="40"/>
      <c r="J57" s="42">
        <v>2912.35</v>
      </c>
      <c r="K57" s="42">
        <f t="shared" si="1"/>
        <v>118.1456765582848</v>
      </c>
      <c r="L57" s="42"/>
    </row>
    <row r="58" spans="2:14" x14ac:dyDescent="0.25">
      <c r="B58" s="7"/>
      <c r="C58" s="7"/>
      <c r="D58" s="7"/>
      <c r="E58" s="7">
        <v>3222</v>
      </c>
      <c r="F58" s="20" t="s">
        <v>88</v>
      </c>
      <c r="G58" s="40">
        <v>10849.79</v>
      </c>
      <c r="H58" s="40"/>
      <c r="I58" s="40"/>
      <c r="J58" s="42">
        <v>8343.7199999999993</v>
      </c>
      <c r="K58" s="42">
        <f t="shared" si="1"/>
        <v>76.902133589682364</v>
      </c>
      <c r="L58" s="42"/>
    </row>
    <row r="59" spans="2:14" x14ac:dyDescent="0.25">
      <c r="B59" s="7"/>
      <c r="C59" s="7"/>
      <c r="D59" s="7"/>
      <c r="E59" s="7">
        <v>3223</v>
      </c>
      <c r="F59" s="20" t="s">
        <v>89</v>
      </c>
      <c r="G59" s="40">
        <v>20000</v>
      </c>
      <c r="H59" s="40"/>
      <c r="I59" s="40"/>
      <c r="J59" s="42">
        <v>25000</v>
      </c>
      <c r="K59" s="42">
        <f t="shared" si="1"/>
        <v>125</v>
      </c>
      <c r="L59" s="42"/>
    </row>
    <row r="60" spans="2:14" ht="25.5" x14ac:dyDescent="0.25">
      <c r="B60" s="7"/>
      <c r="C60" s="7"/>
      <c r="D60" s="7"/>
      <c r="E60" s="7">
        <v>3224</v>
      </c>
      <c r="F60" s="20" t="s">
        <v>94</v>
      </c>
      <c r="G60" s="40">
        <v>8199.27</v>
      </c>
      <c r="H60" s="40"/>
      <c r="I60" s="40"/>
      <c r="J60" s="42">
        <v>1515.06</v>
      </c>
      <c r="K60" s="42">
        <f t="shared" si="1"/>
        <v>18.477986454891713</v>
      </c>
      <c r="L60" s="42"/>
    </row>
    <row r="61" spans="2:14" x14ac:dyDescent="0.25">
      <c r="B61" s="7"/>
      <c r="C61" s="7"/>
      <c r="D61" s="7"/>
      <c r="E61" s="7">
        <v>3225</v>
      </c>
      <c r="F61" s="20" t="s">
        <v>113</v>
      </c>
      <c r="G61" s="40">
        <v>1167.08</v>
      </c>
      <c r="H61" s="40"/>
      <c r="I61" s="40"/>
      <c r="J61" s="42">
        <v>1000</v>
      </c>
      <c r="K61" s="42">
        <f t="shared" si="1"/>
        <v>85.683929122253829</v>
      </c>
      <c r="L61" s="42"/>
    </row>
    <row r="62" spans="2:14" x14ac:dyDescent="0.25">
      <c r="B62" s="7"/>
      <c r="C62" s="7"/>
      <c r="D62" s="7"/>
      <c r="E62" s="7">
        <v>3227</v>
      </c>
      <c r="F62" s="20" t="s">
        <v>118</v>
      </c>
      <c r="G62" s="40">
        <v>1701.34</v>
      </c>
      <c r="H62" s="40"/>
      <c r="I62" s="40"/>
      <c r="J62" s="42">
        <v>0</v>
      </c>
      <c r="K62" s="42">
        <f t="shared" si="1"/>
        <v>0</v>
      </c>
      <c r="L62" s="42"/>
    </row>
    <row r="63" spans="2:14" x14ac:dyDescent="0.25">
      <c r="B63" s="7"/>
      <c r="C63" s="7"/>
      <c r="D63" s="7">
        <v>323</v>
      </c>
      <c r="E63" s="7"/>
      <c r="F63" s="20" t="s">
        <v>90</v>
      </c>
      <c r="G63" s="40">
        <f>SUM(G64:G72)</f>
        <v>81186.350000000006</v>
      </c>
      <c r="H63" s="40" t="s">
        <v>47</v>
      </c>
      <c r="I63" s="40" t="s">
        <v>47</v>
      </c>
      <c r="J63" s="42">
        <f>SUM(J64:J72)</f>
        <v>126696.04</v>
      </c>
      <c r="K63" s="42">
        <f t="shared" si="1"/>
        <v>156.05583943606283</v>
      </c>
      <c r="L63" s="42"/>
    </row>
    <row r="64" spans="2:14" x14ac:dyDescent="0.25">
      <c r="B64" s="7"/>
      <c r="C64" s="7"/>
      <c r="D64" s="7"/>
      <c r="E64" s="7">
        <v>3231</v>
      </c>
      <c r="F64" s="20" t="s">
        <v>91</v>
      </c>
      <c r="G64" s="40">
        <v>5607.93</v>
      </c>
      <c r="H64" s="40"/>
      <c r="I64" s="40"/>
      <c r="J64" s="42">
        <v>7000</v>
      </c>
      <c r="K64" s="42">
        <f t="shared" si="1"/>
        <v>124.82324137426821</v>
      </c>
      <c r="L64" s="42"/>
    </row>
    <row r="65" spans="2:12" x14ac:dyDescent="0.25">
      <c r="B65" s="7"/>
      <c r="C65" s="7"/>
      <c r="D65" s="7"/>
      <c r="E65" s="7">
        <v>3232</v>
      </c>
      <c r="F65" s="20" t="s">
        <v>92</v>
      </c>
      <c r="G65" s="40">
        <v>11000</v>
      </c>
      <c r="H65" s="40"/>
      <c r="I65" s="40"/>
      <c r="J65" s="42">
        <v>14300</v>
      </c>
      <c r="K65" s="42">
        <f t="shared" si="1"/>
        <v>130</v>
      </c>
      <c r="L65" s="42"/>
    </row>
    <row r="66" spans="2:12" x14ac:dyDescent="0.25">
      <c r="B66" s="7"/>
      <c r="C66" s="7"/>
      <c r="D66" s="7"/>
      <c r="E66" s="7">
        <v>3233</v>
      </c>
      <c r="F66" s="20" t="s">
        <v>93</v>
      </c>
      <c r="G66" s="40">
        <v>6380.42</v>
      </c>
      <c r="H66" s="40"/>
      <c r="I66" s="40"/>
      <c r="J66" s="42">
        <v>21581.94</v>
      </c>
      <c r="K66" s="42">
        <f t="shared" si="1"/>
        <v>338.25265421398586</v>
      </c>
      <c r="L66" s="42"/>
    </row>
    <row r="67" spans="2:12" x14ac:dyDescent="0.25">
      <c r="B67" s="7"/>
      <c r="C67" s="7"/>
      <c r="D67" s="7"/>
      <c r="E67" s="7">
        <v>3234</v>
      </c>
      <c r="F67" s="20" t="s">
        <v>95</v>
      </c>
      <c r="G67" s="40">
        <v>3097.5</v>
      </c>
      <c r="H67" s="40"/>
      <c r="I67" s="40"/>
      <c r="J67" s="42">
        <v>4942.38</v>
      </c>
      <c r="K67" s="42">
        <f t="shared" si="1"/>
        <v>159.56029055690072</v>
      </c>
      <c r="L67" s="42"/>
    </row>
    <row r="68" spans="2:12" x14ac:dyDescent="0.25">
      <c r="B68" s="7"/>
      <c r="C68" s="7"/>
      <c r="D68" s="7"/>
      <c r="E68" s="7">
        <v>3235</v>
      </c>
      <c r="F68" s="20" t="s">
        <v>114</v>
      </c>
      <c r="G68" s="40">
        <v>1254.55</v>
      </c>
      <c r="H68" s="40"/>
      <c r="I68" s="40"/>
      <c r="J68" s="42">
        <v>0</v>
      </c>
      <c r="K68" s="42">
        <f t="shared" si="1"/>
        <v>0</v>
      </c>
      <c r="L68" s="42"/>
    </row>
    <row r="69" spans="2:12" x14ac:dyDescent="0.25">
      <c r="B69" s="7"/>
      <c r="C69" s="7"/>
      <c r="D69" s="7"/>
      <c r="E69" s="7">
        <v>3236</v>
      </c>
      <c r="F69" s="20" t="s">
        <v>243</v>
      </c>
      <c r="G69" s="40">
        <v>0</v>
      </c>
      <c r="H69" s="40"/>
      <c r="I69" s="40"/>
      <c r="J69" s="42">
        <v>955.62</v>
      </c>
      <c r="K69" s="42" t="e">
        <f>J69/G69*100</f>
        <v>#DIV/0!</v>
      </c>
      <c r="L69" s="42"/>
    </row>
    <row r="70" spans="2:12" x14ac:dyDescent="0.25">
      <c r="B70" s="7"/>
      <c r="C70" s="7"/>
      <c r="D70" s="7"/>
      <c r="E70" s="7">
        <v>3237</v>
      </c>
      <c r="F70" s="20" t="s">
        <v>119</v>
      </c>
      <c r="G70" s="40">
        <v>43969.22</v>
      </c>
      <c r="H70" s="40"/>
      <c r="I70" s="40"/>
      <c r="J70" s="42">
        <v>66611.199999999997</v>
      </c>
      <c r="K70" s="42">
        <f t="shared" si="1"/>
        <v>151.49506859571309</v>
      </c>
      <c r="L70" s="42"/>
    </row>
    <row r="71" spans="2:12" x14ac:dyDescent="0.25">
      <c r="B71" s="7"/>
      <c r="C71" s="7"/>
      <c r="D71" s="7"/>
      <c r="E71" s="7">
        <v>3238</v>
      </c>
      <c r="F71" s="20" t="s">
        <v>121</v>
      </c>
      <c r="G71" s="40">
        <v>9283.2900000000009</v>
      </c>
      <c r="H71" s="40"/>
      <c r="I71" s="40"/>
      <c r="J71" s="42">
        <v>10304.9</v>
      </c>
      <c r="K71" s="42">
        <f t="shared" si="1"/>
        <v>111.0048269525136</v>
      </c>
      <c r="L71" s="42"/>
    </row>
    <row r="72" spans="2:12" x14ac:dyDescent="0.25">
      <c r="B72" s="7"/>
      <c r="C72" s="7"/>
      <c r="D72" s="7"/>
      <c r="E72" s="7">
        <v>3239</v>
      </c>
      <c r="F72" s="20" t="s">
        <v>128</v>
      </c>
      <c r="G72" s="40">
        <v>593.44000000000005</v>
      </c>
      <c r="H72" s="40"/>
      <c r="I72" s="40"/>
      <c r="J72" s="42">
        <v>1000</v>
      </c>
      <c r="K72" s="42">
        <f t="shared" si="1"/>
        <v>168.5090320841197</v>
      </c>
      <c r="L72" s="42"/>
    </row>
    <row r="73" spans="2:12" x14ac:dyDescent="0.25">
      <c r="B73" s="7"/>
      <c r="C73" s="7"/>
      <c r="D73" s="7">
        <v>329</v>
      </c>
      <c r="E73" s="7"/>
      <c r="F73" s="20" t="s">
        <v>129</v>
      </c>
      <c r="G73" s="40">
        <f>SUM(G74:G79)</f>
        <v>6974.16</v>
      </c>
      <c r="H73" s="40" t="s">
        <v>47</v>
      </c>
      <c r="I73" s="40" t="s">
        <v>47</v>
      </c>
      <c r="J73" s="42">
        <f>SUM(J74:J79)</f>
        <v>12126.100000000002</v>
      </c>
      <c r="K73" s="42">
        <f t="shared" si="1"/>
        <v>173.8718354611882</v>
      </c>
      <c r="L73" s="42"/>
    </row>
    <row r="74" spans="2:12" ht="25.5" x14ac:dyDescent="0.25">
      <c r="B74" s="7"/>
      <c r="C74" s="7"/>
      <c r="D74" s="7"/>
      <c r="E74" s="7">
        <v>3291</v>
      </c>
      <c r="F74" s="20" t="s">
        <v>130</v>
      </c>
      <c r="G74" s="40">
        <v>2500</v>
      </c>
      <c r="H74" s="40"/>
      <c r="I74" s="40"/>
      <c r="J74" s="42">
        <v>4500</v>
      </c>
      <c r="K74" s="42">
        <f t="shared" si="1"/>
        <v>180</v>
      </c>
      <c r="L74" s="42"/>
    </row>
    <row r="75" spans="2:12" x14ac:dyDescent="0.25">
      <c r="B75" s="7"/>
      <c r="C75" s="7"/>
      <c r="D75" s="7"/>
      <c r="E75" s="7">
        <v>3292</v>
      </c>
      <c r="F75" s="20" t="s">
        <v>131</v>
      </c>
      <c r="G75" s="40">
        <v>3000</v>
      </c>
      <c r="H75" s="40"/>
      <c r="I75" s="40"/>
      <c r="J75" s="42">
        <v>4541.0600000000004</v>
      </c>
      <c r="K75" s="42">
        <f t="shared" si="1"/>
        <v>151.36866666666668</v>
      </c>
      <c r="L75" s="42"/>
    </row>
    <row r="76" spans="2:12" x14ac:dyDescent="0.25">
      <c r="B76" s="7"/>
      <c r="C76" s="7"/>
      <c r="D76" s="7"/>
      <c r="E76" s="7">
        <v>3293</v>
      </c>
      <c r="F76" s="20" t="s">
        <v>132</v>
      </c>
      <c r="G76" s="40">
        <v>482.41</v>
      </c>
      <c r="H76" s="40"/>
      <c r="I76" s="40"/>
      <c r="J76" s="42">
        <v>1785.04</v>
      </c>
      <c r="K76" s="42">
        <f t="shared" si="1"/>
        <v>370.02549698389333</v>
      </c>
      <c r="L76" s="42"/>
    </row>
    <row r="77" spans="2:12" x14ac:dyDescent="0.25">
      <c r="B77" s="7"/>
      <c r="C77" s="7"/>
      <c r="D77" s="7"/>
      <c r="E77" s="7">
        <v>3294</v>
      </c>
      <c r="F77" s="20" t="s">
        <v>133</v>
      </c>
      <c r="G77" s="40">
        <v>20</v>
      </c>
      <c r="H77" s="40"/>
      <c r="I77" s="40"/>
      <c r="J77" s="42">
        <v>200</v>
      </c>
      <c r="K77" s="42">
        <f t="shared" si="1"/>
        <v>1000</v>
      </c>
      <c r="L77" s="42"/>
    </row>
    <row r="78" spans="2:12" x14ac:dyDescent="0.25">
      <c r="B78" s="7"/>
      <c r="C78" s="7"/>
      <c r="D78" s="7"/>
      <c r="E78" s="7">
        <v>3295</v>
      </c>
      <c r="F78" s="20" t="s">
        <v>134</v>
      </c>
      <c r="G78" s="40">
        <v>700</v>
      </c>
      <c r="H78" s="40"/>
      <c r="I78" s="40"/>
      <c r="J78" s="42">
        <v>1000</v>
      </c>
      <c r="K78" s="42">
        <f t="shared" si="1"/>
        <v>142.85714285714286</v>
      </c>
      <c r="L78" s="42"/>
    </row>
    <row r="79" spans="2:12" x14ac:dyDescent="0.25">
      <c r="B79" s="7"/>
      <c r="C79" s="7"/>
      <c r="D79" s="7"/>
      <c r="E79" s="7">
        <v>3299</v>
      </c>
      <c r="F79" s="20" t="s">
        <v>129</v>
      </c>
      <c r="G79" s="40">
        <v>271.75</v>
      </c>
      <c r="H79" s="40"/>
      <c r="I79" s="40"/>
      <c r="J79" s="42">
        <v>100</v>
      </c>
      <c r="K79" s="42">
        <f t="shared" si="1"/>
        <v>36.798528058877643</v>
      </c>
      <c r="L79" s="42"/>
    </row>
    <row r="80" spans="2:12" x14ac:dyDescent="0.25">
      <c r="B80" s="7"/>
      <c r="C80" s="7">
        <v>34</v>
      </c>
      <c r="D80" s="7"/>
      <c r="E80" s="7"/>
      <c r="F80" s="20" t="s">
        <v>96</v>
      </c>
      <c r="G80" s="40">
        <f>G81</f>
        <v>553.41999999999996</v>
      </c>
      <c r="H80" s="40">
        <v>3246</v>
      </c>
      <c r="I80" s="40">
        <v>3246</v>
      </c>
      <c r="J80" s="42">
        <f>J81</f>
        <v>1383.62</v>
      </c>
      <c r="K80" s="42">
        <f t="shared" si="1"/>
        <v>250.01264862130026</v>
      </c>
      <c r="L80" s="42">
        <f>J80/I80*100</f>
        <v>42.625385089340725</v>
      </c>
    </row>
    <row r="81" spans="2:14" x14ac:dyDescent="0.25">
      <c r="B81" s="7"/>
      <c r="C81" s="7"/>
      <c r="D81" s="7">
        <v>343</v>
      </c>
      <c r="E81" s="7"/>
      <c r="F81" s="20" t="s">
        <v>97</v>
      </c>
      <c r="G81" s="40">
        <f>SUM(G82:G83)</f>
        <v>553.41999999999996</v>
      </c>
      <c r="H81" s="40" t="s">
        <v>47</v>
      </c>
      <c r="I81" s="40" t="s">
        <v>47</v>
      </c>
      <c r="J81" s="42">
        <f>SUM(J82:J82)</f>
        <v>1383.62</v>
      </c>
      <c r="K81" s="42">
        <f t="shared" si="1"/>
        <v>250.01264862130026</v>
      </c>
      <c r="L81" s="42"/>
    </row>
    <row r="82" spans="2:14" x14ac:dyDescent="0.25">
      <c r="B82" s="7"/>
      <c r="C82" s="7"/>
      <c r="D82" s="7"/>
      <c r="E82" s="7">
        <v>3431</v>
      </c>
      <c r="F82" s="20" t="s">
        <v>98</v>
      </c>
      <c r="G82" s="40">
        <v>553.41999999999996</v>
      </c>
      <c r="H82" s="40"/>
      <c r="I82" s="40"/>
      <c r="J82" s="42">
        <v>1383.62</v>
      </c>
      <c r="K82" s="42">
        <f t="shared" si="1"/>
        <v>250.01264862130026</v>
      </c>
      <c r="L82" s="42"/>
    </row>
    <row r="83" spans="2:14" ht="25.5" x14ac:dyDescent="0.25">
      <c r="B83" s="7"/>
      <c r="C83" s="7"/>
      <c r="D83" s="7"/>
      <c r="E83" s="7">
        <v>3432</v>
      </c>
      <c r="F83" s="20" t="s">
        <v>99</v>
      </c>
      <c r="G83" s="40">
        <v>0</v>
      </c>
      <c r="H83" s="40"/>
      <c r="I83" s="40"/>
      <c r="J83" s="42">
        <v>0</v>
      </c>
      <c r="K83" s="42" t="e">
        <f t="shared" si="1"/>
        <v>#DIV/0!</v>
      </c>
      <c r="L83" s="42"/>
    </row>
    <row r="84" spans="2:14" ht="25.5" x14ac:dyDescent="0.25">
      <c r="B84" s="7"/>
      <c r="C84" s="7">
        <v>36</v>
      </c>
      <c r="D84" s="7"/>
      <c r="E84" s="7"/>
      <c r="F84" s="20" t="s">
        <v>117</v>
      </c>
      <c r="G84" s="40">
        <f>G85+G87</f>
        <v>790.48</v>
      </c>
      <c r="H84" s="40">
        <v>6600</v>
      </c>
      <c r="I84" s="40">
        <v>6600</v>
      </c>
      <c r="J84" s="42">
        <f>J85+J87</f>
        <v>0</v>
      </c>
      <c r="K84" s="42">
        <f t="shared" si="1"/>
        <v>0</v>
      </c>
      <c r="L84" s="42">
        <f>J84/I84*100</f>
        <v>0</v>
      </c>
    </row>
    <row r="85" spans="2:14" ht="15" customHeight="1" x14ac:dyDescent="0.25">
      <c r="B85" s="7"/>
      <c r="C85" s="7"/>
      <c r="D85" s="7">
        <v>368</v>
      </c>
      <c r="E85" s="7"/>
      <c r="F85" s="20" t="s">
        <v>122</v>
      </c>
      <c r="G85" s="40">
        <f>G86</f>
        <v>0</v>
      </c>
      <c r="H85" s="40" t="s">
        <v>47</v>
      </c>
      <c r="I85" s="40" t="s">
        <v>47</v>
      </c>
      <c r="J85" s="42">
        <f>J86</f>
        <v>0</v>
      </c>
      <c r="K85" s="42" t="e">
        <f t="shared" si="1"/>
        <v>#DIV/0!</v>
      </c>
      <c r="L85" s="42"/>
    </row>
    <row r="86" spans="2:14" x14ac:dyDescent="0.25">
      <c r="B86" s="7"/>
      <c r="C86" s="7"/>
      <c r="D86" s="7"/>
      <c r="E86" s="7">
        <v>3681</v>
      </c>
      <c r="F86" s="20" t="s">
        <v>123</v>
      </c>
      <c r="G86" s="40"/>
      <c r="H86" s="40"/>
      <c r="I86" s="40"/>
      <c r="J86" s="42">
        <v>0</v>
      </c>
      <c r="K86" s="42" t="e">
        <f t="shared" si="1"/>
        <v>#DIV/0!</v>
      </c>
      <c r="L86" s="42"/>
    </row>
    <row r="87" spans="2:14" ht="26.1" customHeight="1" x14ac:dyDescent="0.25">
      <c r="B87" s="7"/>
      <c r="C87" s="7"/>
      <c r="D87" s="7">
        <v>369</v>
      </c>
      <c r="E87" s="7"/>
      <c r="F87" s="20" t="s">
        <v>65</v>
      </c>
      <c r="G87" s="40">
        <f>G88</f>
        <v>790.48</v>
      </c>
      <c r="H87" s="40" t="s">
        <v>47</v>
      </c>
      <c r="I87" s="40" t="s">
        <v>47</v>
      </c>
      <c r="J87" s="42">
        <f>J88</f>
        <v>0</v>
      </c>
      <c r="K87" s="42">
        <f t="shared" si="1"/>
        <v>0</v>
      </c>
      <c r="L87" s="42"/>
    </row>
    <row r="88" spans="2:14" ht="25.5" x14ac:dyDescent="0.25">
      <c r="B88" s="7"/>
      <c r="C88" s="7"/>
      <c r="D88" s="7"/>
      <c r="E88" s="7">
        <v>3691</v>
      </c>
      <c r="F88" s="20" t="s">
        <v>66</v>
      </c>
      <c r="G88" s="40">
        <v>790.48</v>
      </c>
      <c r="H88" s="40" t="s">
        <v>47</v>
      </c>
      <c r="I88" s="40" t="s">
        <v>47</v>
      </c>
      <c r="J88" s="42">
        <v>0</v>
      </c>
      <c r="K88" s="42">
        <f t="shared" si="1"/>
        <v>0</v>
      </c>
      <c r="L88" s="42"/>
    </row>
    <row r="89" spans="2:14" x14ac:dyDescent="0.25">
      <c r="B89" s="7"/>
      <c r="C89" s="7">
        <v>38</v>
      </c>
      <c r="D89" s="7"/>
      <c r="E89" s="7"/>
      <c r="F89" s="20" t="s">
        <v>124</v>
      </c>
      <c r="G89" s="40">
        <f>G90</f>
        <v>0</v>
      </c>
      <c r="H89" s="40">
        <v>0</v>
      </c>
      <c r="I89" s="40">
        <v>0</v>
      </c>
      <c r="J89" s="42">
        <f>J90</f>
        <v>0</v>
      </c>
      <c r="K89" s="42" t="e">
        <f t="shared" si="1"/>
        <v>#DIV/0!</v>
      </c>
      <c r="L89" s="42"/>
    </row>
    <row r="90" spans="2:14" x14ac:dyDescent="0.25">
      <c r="B90" s="7"/>
      <c r="C90" s="7"/>
      <c r="D90" s="7">
        <v>381</v>
      </c>
      <c r="E90" s="7"/>
      <c r="F90" s="20" t="s">
        <v>125</v>
      </c>
      <c r="G90" s="40">
        <f>SUM(G91:G92)</f>
        <v>0</v>
      </c>
      <c r="H90" s="40" t="s">
        <v>47</v>
      </c>
      <c r="I90" s="40" t="s">
        <v>47</v>
      </c>
      <c r="J90" s="42">
        <f>SUM(J91:J92)</f>
        <v>0</v>
      </c>
      <c r="K90" s="42" t="e">
        <f t="shared" si="1"/>
        <v>#DIV/0!</v>
      </c>
      <c r="L90" s="42"/>
    </row>
    <row r="91" spans="2:14" x14ac:dyDescent="0.25">
      <c r="B91" s="7"/>
      <c r="C91" s="7"/>
      <c r="D91" s="7"/>
      <c r="E91" s="7">
        <v>3811</v>
      </c>
      <c r="F91" s="20" t="s">
        <v>126</v>
      </c>
      <c r="G91" s="40">
        <v>0</v>
      </c>
      <c r="H91" s="40"/>
      <c r="I91" s="40"/>
      <c r="J91" s="42">
        <v>0</v>
      </c>
      <c r="K91" s="42" t="e">
        <f t="shared" si="1"/>
        <v>#DIV/0!</v>
      </c>
      <c r="L91" s="42"/>
    </row>
    <row r="92" spans="2:14" x14ac:dyDescent="0.25">
      <c r="B92" s="7"/>
      <c r="C92" s="7"/>
      <c r="D92" s="7"/>
      <c r="E92" s="7">
        <v>3813</v>
      </c>
      <c r="F92" s="20" t="s">
        <v>127</v>
      </c>
      <c r="G92" s="40">
        <v>0</v>
      </c>
      <c r="H92" s="40"/>
      <c r="I92" s="40"/>
      <c r="J92" s="42">
        <v>0</v>
      </c>
      <c r="K92" s="42" t="e">
        <f t="shared" si="1"/>
        <v>#DIV/0!</v>
      </c>
      <c r="L92" s="42"/>
    </row>
    <row r="93" spans="2:14" s="49" customFormat="1" x14ac:dyDescent="0.25">
      <c r="B93" s="14">
        <v>4</v>
      </c>
      <c r="C93" s="14"/>
      <c r="D93" s="14"/>
      <c r="E93" s="14"/>
      <c r="F93" s="48" t="s">
        <v>100</v>
      </c>
      <c r="G93" s="46">
        <f>G94+G97+G108</f>
        <v>114257.37</v>
      </c>
      <c r="H93" s="46">
        <f>H94+H97+H108</f>
        <v>117000</v>
      </c>
      <c r="I93" s="46">
        <f>I94+I97+I108</f>
        <v>117000</v>
      </c>
      <c r="J93" s="47">
        <f>J94+J97+J108</f>
        <v>33980.01</v>
      </c>
      <c r="K93" s="47">
        <f t="shared" si="1"/>
        <v>29.739884613132617</v>
      </c>
      <c r="L93" s="47">
        <f>J93/I93*100</f>
        <v>29.042743589743591</v>
      </c>
      <c r="N93" s="89"/>
    </row>
    <row r="94" spans="2:14" ht="25.5" x14ac:dyDescent="0.25">
      <c r="B94" s="7"/>
      <c r="C94" s="7">
        <v>41</v>
      </c>
      <c r="D94" s="7"/>
      <c r="E94" s="7"/>
      <c r="F94" s="20" t="s">
        <v>101</v>
      </c>
      <c r="G94" s="40">
        <f>G95</f>
        <v>0</v>
      </c>
      <c r="H94" s="40">
        <v>0</v>
      </c>
      <c r="I94" s="40">
        <v>0</v>
      </c>
      <c r="J94" s="42">
        <f>J95</f>
        <v>0</v>
      </c>
      <c r="K94" s="42" t="e">
        <f t="shared" si="1"/>
        <v>#DIV/0!</v>
      </c>
      <c r="L94" s="42"/>
    </row>
    <row r="95" spans="2:14" x14ac:dyDescent="0.25">
      <c r="B95" s="7"/>
      <c r="C95" s="7"/>
      <c r="D95" s="7">
        <v>412</v>
      </c>
      <c r="E95" s="7"/>
      <c r="F95" s="20" t="s">
        <v>102</v>
      </c>
      <c r="G95" s="40">
        <f>G96</f>
        <v>0</v>
      </c>
      <c r="H95" s="40" t="s">
        <v>47</v>
      </c>
      <c r="I95" s="40" t="s">
        <v>47</v>
      </c>
      <c r="J95" s="42">
        <f>J96</f>
        <v>0</v>
      </c>
      <c r="K95" s="42" t="e">
        <f t="shared" si="1"/>
        <v>#DIV/0!</v>
      </c>
      <c r="L95" s="42"/>
      <c r="N95" s="90"/>
    </row>
    <row r="96" spans="2:14" x14ac:dyDescent="0.25">
      <c r="B96" s="7"/>
      <c r="C96" s="7"/>
      <c r="D96" s="7"/>
      <c r="E96" s="7">
        <v>4123</v>
      </c>
      <c r="F96" s="20" t="s">
        <v>103</v>
      </c>
      <c r="G96" s="40"/>
      <c r="H96" s="40"/>
      <c r="I96" s="40"/>
      <c r="J96" s="42">
        <v>0</v>
      </c>
      <c r="K96" s="42" t="e">
        <f t="shared" si="1"/>
        <v>#DIV/0!</v>
      </c>
      <c r="L96" s="42"/>
    </row>
    <row r="97" spans="2:14" ht="28.15" customHeight="1" x14ac:dyDescent="0.25">
      <c r="B97" s="7"/>
      <c r="C97" s="7">
        <v>42</v>
      </c>
      <c r="D97" s="7"/>
      <c r="E97" s="7"/>
      <c r="F97" s="20" t="s">
        <v>104</v>
      </c>
      <c r="G97" s="40">
        <f>G98+G101+G106</f>
        <v>34067.199999999997</v>
      </c>
      <c r="H97" s="40">
        <v>52000</v>
      </c>
      <c r="I97" s="40">
        <v>52000</v>
      </c>
      <c r="J97" s="42">
        <f>J98+J101+J106</f>
        <v>33980.01</v>
      </c>
      <c r="K97" s="42">
        <f t="shared" si="1"/>
        <v>99.744064672177359</v>
      </c>
      <c r="L97" s="42">
        <f>J97/I97*100</f>
        <v>65.34617307692308</v>
      </c>
      <c r="N97" s="90"/>
    </row>
    <row r="98" spans="2:14" x14ac:dyDescent="0.25">
      <c r="B98" s="7"/>
      <c r="C98" s="7"/>
      <c r="D98" s="7">
        <v>421</v>
      </c>
      <c r="E98" s="7"/>
      <c r="F98" s="20" t="s">
        <v>105</v>
      </c>
      <c r="G98" s="40">
        <f>SUM(G99:G100)</f>
        <v>0</v>
      </c>
      <c r="H98" s="40" t="s">
        <v>47</v>
      </c>
      <c r="I98" s="40" t="s">
        <v>47</v>
      </c>
      <c r="J98" s="42">
        <f>SUM(J99:J100)</f>
        <v>23128</v>
      </c>
      <c r="K98" s="42" t="e">
        <f t="shared" si="1"/>
        <v>#DIV/0!</v>
      </c>
      <c r="L98" s="42"/>
    </row>
    <row r="99" spans="2:14" x14ac:dyDescent="0.25">
      <c r="B99" s="7"/>
      <c r="C99" s="7"/>
      <c r="D99" s="7"/>
      <c r="E99" s="7">
        <v>4212</v>
      </c>
      <c r="F99" s="20" t="s">
        <v>106</v>
      </c>
      <c r="G99" s="40"/>
      <c r="H99" s="40"/>
      <c r="I99" s="40"/>
      <c r="J99" s="42">
        <v>23128</v>
      </c>
      <c r="K99" s="42" t="e">
        <f t="shared" si="1"/>
        <v>#DIV/0!</v>
      </c>
      <c r="L99" s="42"/>
    </row>
    <row r="100" spans="2:14" x14ac:dyDescent="0.25">
      <c r="B100" s="7"/>
      <c r="C100" s="7"/>
      <c r="D100" s="7"/>
      <c r="E100" s="7">
        <v>4214</v>
      </c>
      <c r="F100" s="20" t="s">
        <v>107</v>
      </c>
      <c r="G100" s="40"/>
      <c r="H100" s="40"/>
      <c r="I100" s="40"/>
      <c r="J100" s="42">
        <v>0</v>
      </c>
      <c r="K100" s="42" t="e">
        <f t="shared" si="1"/>
        <v>#DIV/0!</v>
      </c>
      <c r="L100" s="42"/>
    </row>
    <row r="101" spans="2:14" x14ac:dyDescent="0.25">
      <c r="B101" s="7"/>
      <c r="C101" s="7"/>
      <c r="D101" s="7">
        <v>422</v>
      </c>
      <c r="E101" s="7"/>
      <c r="F101" s="20" t="s">
        <v>108</v>
      </c>
      <c r="G101" s="40">
        <f>SUM(G102:G105)</f>
        <v>2700</v>
      </c>
      <c r="H101" s="40" t="s">
        <v>47</v>
      </c>
      <c r="I101" s="40" t="s">
        <v>47</v>
      </c>
      <c r="J101" s="42">
        <f>SUM(J102:J105)</f>
        <v>10852.01</v>
      </c>
      <c r="K101" s="42">
        <f t="shared" si="1"/>
        <v>401.9262962962963</v>
      </c>
      <c r="L101" s="42"/>
    </row>
    <row r="102" spans="2:14" x14ac:dyDescent="0.25">
      <c r="B102" s="7"/>
      <c r="C102" s="7"/>
      <c r="D102" s="7"/>
      <c r="E102" s="7">
        <v>4221</v>
      </c>
      <c r="F102" s="20" t="s">
        <v>109</v>
      </c>
      <c r="G102" s="40"/>
      <c r="H102" s="40"/>
      <c r="I102" s="40"/>
      <c r="J102" s="42">
        <v>0</v>
      </c>
      <c r="K102" s="42" t="e">
        <f t="shared" si="1"/>
        <v>#DIV/0!</v>
      </c>
      <c r="L102" s="42"/>
    </row>
    <row r="103" spans="2:14" x14ac:dyDescent="0.25">
      <c r="B103" s="7"/>
      <c r="C103" s="7"/>
      <c r="D103" s="7"/>
      <c r="E103" s="7">
        <v>4223</v>
      </c>
      <c r="F103" s="20" t="s">
        <v>110</v>
      </c>
      <c r="G103" s="40">
        <v>2700</v>
      </c>
      <c r="H103" s="40"/>
      <c r="I103" s="40"/>
      <c r="J103" s="42">
        <v>9644</v>
      </c>
      <c r="K103" s="42">
        <f t="shared" si="1"/>
        <v>357.18518518518516</v>
      </c>
      <c r="L103" s="42"/>
    </row>
    <row r="104" spans="2:14" x14ac:dyDescent="0.25">
      <c r="B104" s="7"/>
      <c r="C104" s="7"/>
      <c r="D104" s="7"/>
      <c r="E104" s="7">
        <v>4225</v>
      </c>
      <c r="F104" s="20" t="s">
        <v>223</v>
      </c>
      <c r="G104" s="40"/>
      <c r="H104" s="40"/>
      <c r="I104" s="40"/>
      <c r="J104" s="42"/>
      <c r="K104" s="42" t="e">
        <f t="shared" si="1"/>
        <v>#DIV/0!</v>
      </c>
      <c r="L104" s="42"/>
    </row>
    <row r="105" spans="2:14" x14ac:dyDescent="0.25">
      <c r="B105" s="7"/>
      <c r="C105" s="7"/>
      <c r="D105" s="7"/>
      <c r="E105" s="7">
        <v>4227</v>
      </c>
      <c r="F105" s="20" t="s">
        <v>120</v>
      </c>
      <c r="G105" s="40"/>
      <c r="H105" s="40"/>
      <c r="I105" s="40"/>
      <c r="J105" s="42">
        <v>1208.01</v>
      </c>
      <c r="K105" s="42" t="e">
        <f t="shared" si="1"/>
        <v>#DIV/0!</v>
      </c>
      <c r="L105" s="42"/>
    </row>
    <row r="106" spans="2:14" x14ac:dyDescent="0.25">
      <c r="B106" s="7"/>
      <c r="C106" s="7"/>
      <c r="D106" s="7">
        <v>423</v>
      </c>
      <c r="E106" s="7"/>
      <c r="F106" s="20" t="s">
        <v>111</v>
      </c>
      <c r="G106" s="40">
        <f>G107</f>
        <v>31367.200000000001</v>
      </c>
      <c r="H106" s="40" t="s">
        <v>47</v>
      </c>
      <c r="I106" s="40" t="s">
        <v>47</v>
      </c>
      <c r="J106" s="42">
        <f>J107</f>
        <v>0</v>
      </c>
      <c r="K106" s="42">
        <f t="shared" si="1"/>
        <v>0</v>
      </c>
      <c r="L106" s="42"/>
    </row>
    <row r="107" spans="2:14" x14ac:dyDescent="0.25">
      <c r="B107" s="7"/>
      <c r="C107" s="7"/>
      <c r="D107" s="7"/>
      <c r="E107" s="7">
        <v>4231</v>
      </c>
      <c r="F107" s="20" t="s">
        <v>112</v>
      </c>
      <c r="G107" s="40">
        <v>31367.200000000001</v>
      </c>
      <c r="H107" s="40" t="s">
        <v>47</v>
      </c>
      <c r="I107" s="40" t="s">
        <v>47</v>
      </c>
      <c r="J107" s="42">
        <v>0</v>
      </c>
      <c r="K107" s="42">
        <f>J107/G107*100</f>
        <v>0</v>
      </c>
      <c r="L107" s="42"/>
    </row>
    <row r="108" spans="2:14" ht="25.5" x14ac:dyDescent="0.25">
      <c r="B108" s="7"/>
      <c r="C108" s="7">
        <v>45</v>
      </c>
      <c r="D108" s="7"/>
      <c r="E108" s="7"/>
      <c r="F108" s="20" t="s">
        <v>115</v>
      </c>
      <c r="G108" s="40">
        <f>G109</f>
        <v>80190.17</v>
      </c>
      <c r="H108" s="40">
        <v>65000</v>
      </c>
      <c r="I108" s="40">
        <v>65000</v>
      </c>
      <c r="J108" s="42">
        <f>J109</f>
        <v>0</v>
      </c>
      <c r="K108" s="94" t="s">
        <v>219</v>
      </c>
      <c r="L108" s="42">
        <f>J108/I108*100</f>
        <v>0</v>
      </c>
    </row>
    <row r="109" spans="2:14" x14ac:dyDescent="0.25">
      <c r="B109" s="7"/>
      <c r="C109" s="7"/>
      <c r="D109" s="7">
        <v>451</v>
      </c>
      <c r="E109" s="7"/>
      <c r="F109" s="20" t="s">
        <v>116</v>
      </c>
      <c r="G109" s="40">
        <f>G110</f>
        <v>80190.17</v>
      </c>
      <c r="H109" s="40" t="s">
        <v>47</v>
      </c>
      <c r="I109" s="40" t="s">
        <v>47</v>
      </c>
      <c r="J109" s="42">
        <f>J110</f>
        <v>0</v>
      </c>
      <c r="K109" s="94" t="s">
        <v>219</v>
      </c>
      <c r="L109" s="42"/>
    </row>
    <row r="110" spans="2:14" x14ac:dyDescent="0.25">
      <c r="B110" s="7"/>
      <c r="C110" s="7"/>
      <c r="D110" s="7"/>
      <c r="E110" s="7">
        <v>4511</v>
      </c>
      <c r="F110" s="20" t="s">
        <v>116</v>
      </c>
      <c r="G110" s="40">
        <v>80190.17</v>
      </c>
      <c r="H110" s="40"/>
      <c r="I110" s="40"/>
      <c r="J110" s="42">
        <v>0</v>
      </c>
      <c r="K110" s="94" t="s">
        <v>219</v>
      </c>
      <c r="L110" s="42"/>
    </row>
  </sheetData>
  <protectedRanges>
    <protectedRange algorithmName="SHA-512" hashValue="R8frfBQ/MhInQYm+jLEgMwgPwCkrGPIUaxyIFLRSCn/+fIsUU6bmJDax/r7gTh2PEAEvgODYwg0rRRjqSM/oww==" saltValue="tbZzHO5lCNHCDH5y3XGZag==" spinCount="100000" sqref="G30 J30" name="Range1_1"/>
  </protectedRanges>
  <mergeCells count="7">
    <mergeCell ref="B2:L2"/>
    <mergeCell ref="B4:L4"/>
    <mergeCell ref="B6:L6"/>
    <mergeCell ref="B41:F41"/>
    <mergeCell ref="B9:F9"/>
    <mergeCell ref="B40:F40"/>
    <mergeCell ref="B8:F8"/>
  </mergeCells>
  <conditionalFormatting sqref="G30">
    <cfRule type="cellIs" dxfId="1" priority="2" operator="lessThan">
      <formula>-0.001</formula>
    </cfRule>
  </conditionalFormatting>
  <conditionalFormatting sqref="J30">
    <cfRule type="cellIs" dxfId="0" priority="1" operator="lessThan">
      <formula>-0.001</formula>
    </cfRule>
  </conditionalFormatting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42"/>
  <sheetViews>
    <sheetView topLeftCell="A4" zoomScale="80" zoomScaleNormal="80" workbookViewId="0">
      <selection activeCell="F19" sqref="F19"/>
    </sheetView>
  </sheetViews>
  <sheetFormatPr defaultRowHeight="15" x14ac:dyDescent="0.25"/>
  <cols>
    <col min="2" max="2" width="37.7109375" customWidth="1"/>
    <col min="3" max="3" width="25.28515625" customWidth="1"/>
    <col min="4" max="5" width="25.28515625" style="76" customWidth="1"/>
    <col min="6" max="6" width="25.28515625" customWidth="1"/>
    <col min="7" max="8" width="15.7109375" customWidth="1"/>
  </cols>
  <sheetData>
    <row r="1" spans="2:8" ht="18" x14ac:dyDescent="0.25">
      <c r="B1" s="3"/>
      <c r="C1" s="3"/>
      <c r="D1" s="67"/>
      <c r="E1" s="67"/>
      <c r="F1" s="4"/>
      <c r="G1" s="4"/>
      <c r="H1" s="4"/>
    </row>
    <row r="2" spans="2:8" ht="15.75" customHeight="1" x14ac:dyDescent="0.25">
      <c r="B2" s="156" t="s">
        <v>25</v>
      </c>
      <c r="C2" s="156"/>
      <c r="D2" s="156"/>
      <c r="E2" s="156"/>
      <c r="F2" s="156"/>
      <c r="G2" s="156"/>
      <c r="H2" s="156"/>
    </row>
    <row r="3" spans="2:8" ht="18" x14ac:dyDescent="0.25">
      <c r="B3" s="3"/>
      <c r="C3" s="3"/>
      <c r="D3" s="67"/>
      <c r="E3" s="67"/>
      <c r="F3" s="4"/>
      <c r="G3" s="4"/>
      <c r="H3" s="4"/>
    </row>
    <row r="4" spans="2:8" ht="33.75" customHeight="1" x14ac:dyDescent="0.25">
      <c r="B4" s="31" t="s">
        <v>3</v>
      </c>
      <c r="C4" s="31" t="s">
        <v>240</v>
      </c>
      <c r="D4" s="68" t="s">
        <v>237</v>
      </c>
      <c r="E4" s="31" t="s">
        <v>234</v>
      </c>
      <c r="F4" s="31" t="s">
        <v>239</v>
      </c>
      <c r="G4" s="31" t="s">
        <v>15</v>
      </c>
      <c r="H4" s="31" t="s">
        <v>33</v>
      </c>
    </row>
    <row r="5" spans="2:8" x14ac:dyDescent="0.25">
      <c r="B5" s="31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225</v>
      </c>
      <c r="H5" s="33" t="s">
        <v>226</v>
      </c>
    </row>
    <row r="6" spans="2:8" s="49" customFormat="1" x14ac:dyDescent="0.25">
      <c r="B6" s="6" t="s">
        <v>32</v>
      </c>
      <c r="C6" s="46">
        <f>C7+C10+C12+C14+C18+C20</f>
        <v>422565.81000000006</v>
      </c>
      <c r="D6" s="70">
        <f>D7+D10+D12+D14+D18+D20</f>
        <v>935597</v>
      </c>
      <c r="E6" s="70">
        <f>E7+E10+E12+E14+E18+E20</f>
        <v>935597</v>
      </c>
      <c r="F6" s="47">
        <f>F7+F10+F12+F14+F18+F20</f>
        <v>406241.35</v>
      </c>
      <c r="G6" s="47">
        <f>F6/C6*100</f>
        <v>96.136824226266654</v>
      </c>
      <c r="H6" s="47">
        <f>F6/E6*100</f>
        <v>43.420548590899713</v>
      </c>
    </row>
    <row r="7" spans="2:8" s="49" customFormat="1" x14ac:dyDescent="0.25">
      <c r="B7" s="6" t="s">
        <v>10</v>
      </c>
      <c r="C7" s="46">
        <f>SUM(C8:C9)</f>
        <v>212244.67</v>
      </c>
      <c r="D7" s="70">
        <f>SUM(D8:D9)</f>
        <v>518532</v>
      </c>
      <c r="E7" s="70">
        <f>SUM(E8:E9)</f>
        <v>518532</v>
      </c>
      <c r="F7" s="47">
        <f>SUM(F8:F9)</f>
        <v>284354.73</v>
      </c>
      <c r="G7" s="47">
        <f t="shared" ref="G7:G34" si="0">F7/C7*100</f>
        <v>133.97496860580762</v>
      </c>
      <c r="H7" s="47">
        <f t="shared" ref="H7:H38" si="1">F7/E7*100</f>
        <v>54.838414986924619</v>
      </c>
    </row>
    <row r="8" spans="2:8" x14ac:dyDescent="0.25">
      <c r="B8" s="17" t="s">
        <v>11</v>
      </c>
      <c r="C8" s="44">
        <v>212244.67</v>
      </c>
      <c r="D8" s="71">
        <v>518532</v>
      </c>
      <c r="E8" s="71">
        <v>518532</v>
      </c>
      <c r="F8" s="43">
        <v>284354.73</v>
      </c>
      <c r="G8" s="43">
        <f t="shared" si="0"/>
        <v>133.97496860580762</v>
      </c>
      <c r="H8" s="43">
        <f t="shared" si="1"/>
        <v>54.838414986924619</v>
      </c>
    </row>
    <row r="9" spans="2:8" x14ac:dyDescent="0.25">
      <c r="B9" s="17" t="s">
        <v>12</v>
      </c>
      <c r="C9" s="44">
        <v>0</v>
      </c>
      <c r="D9" s="71">
        <v>0</v>
      </c>
      <c r="E9" s="71">
        <v>0</v>
      </c>
      <c r="F9" s="43">
        <v>0</v>
      </c>
      <c r="G9" s="43" t="e">
        <f t="shared" si="0"/>
        <v>#DIV/0!</v>
      </c>
      <c r="H9" s="43"/>
    </row>
    <row r="10" spans="2:8" x14ac:dyDescent="0.25">
      <c r="B10" s="6" t="s">
        <v>13</v>
      </c>
      <c r="C10" s="46">
        <f>C11</f>
        <v>33263.86</v>
      </c>
      <c r="D10" s="70">
        <f>D11</f>
        <v>114760</v>
      </c>
      <c r="E10" s="70">
        <f>E11</f>
        <v>114760</v>
      </c>
      <c r="F10" s="47">
        <f>F11</f>
        <v>29523.02</v>
      </c>
      <c r="G10" s="47">
        <f t="shared" si="0"/>
        <v>88.754041172611949</v>
      </c>
      <c r="H10" s="47">
        <f t="shared" si="1"/>
        <v>25.725880097594985</v>
      </c>
    </row>
    <row r="11" spans="2:8" x14ac:dyDescent="0.25">
      <c r="B11" s="17" t="s">
        <v>14</v>
      </c>
      <c r="C11" s="44">
        <v>33263.86</v>
      </c>
      <c r="D11" s="71">
        <v>114760</v>
      </c>
      <c r="E11" s="71">
        <v>114760</v>
      </c>
      <c r="F11" s="43">
        <v>29523.02</v>
      </c>
      <c r="G11" s="43">
        <f t="shared" si="0"/>
        <v>88.754041172611949</v>
      </c>
      <c r="H11" s="43">
        <f t="shared" si="1"/>
        <v>25.725880097594985</v>
      </c>
    </row>
    <row r="12" spans="2:8" ht="15.75" customHeight="1" x14ac:dyDescent="0.25">
      <c r="B12" s="6" t="s">
        <v>135</v>
      </c>
      <c r="C12" s="70">
        <f>C13</f>
        <v>69355.7</v>
      </c>
      <c r="D12" s="70">
        <f>D13</f>
        <v>158305</v>
      </c>
      <c r="E12" s="70">
        <f>E13</f>
        <v>158305</v>
      </c>
      <c r="F12" s="97">
        <f>F13</f>
        <v>73913.600000000006</v>
      </c>
      <c r="G12" s="47">
        <f t="shared" si="0"/>
        <v>106.57177420168784</v>
      </c>
      <c r="H12" s="47">
        <f t="shared" si="1"/>
        <v>46.690628849373049</v>
      </c>
    </row>
    <row r="13" spans="2:8" ht="15.75" customHeight="1" x14ac:dyDescent="0.25">
      <c r="B13" s="17" t="s">
        <v>136</v>
      </c>
      <c r="C13" s="71">
        <v>69355.7</v>
      </c>
      <c r="D13" s="71">
        <v>158305</v>
      </c>
      <c r="E13" s="71">
        <v>158305</v>
      </c>
      <c r="F13" s="98">
        <v>73913.600000000006</v>
      </c>
      <c r="G13" s="43">
        <f t="shared" si="0"/>
        <v>106.57177420168784</v>
      </c>
      <c r="H13" s="43">
        <f t="shared" si="1"/>
        <v>46.690628849373049</v>
      </c>
    </row>
    <row r="14" spans="2:8" x14ac:dyDescent="0.25">
      <c r="B14" s="6" t="s">
        <v>137</v>
      </c>
      <c r="C14" s="70">
        <f>SUM(C15:C17)</f>
        <v>107701.58</v>
      </c>
      <c r="D14" s="70">
        <f>SUM(D15:D17)</f>
        <v>144000</v>
      </c>
      <c r="E14" s="70">
        <f>SUM(E15:E17)</f>
        <v>144000</v>
      </c>
      <c r="F14" s="97">
        <f>SUM(F15:F17)</f>
        <v>18450</v>
      </c>
      <c r="G14" s="47">
        <f t="shared" si="0"/>
        <v>17.130667906636095</v>
      </c>
      <c r="H14" s="47">
        <f t="shared" si="1"/>
        <v>12.812499999999998</v>
      </c>
    </row>
    <row r="15" spans="2:8" x14ac:dyDescent="0.25">
      <c r="B15" s="17" t="s">
        <v>138</v>
      </c>
      <c r="C15" s="71">
        <v>0</v>
      </c>
      <c r="D15" s="71">
        <v>0</v>
      </c>
      <c r="E15" s="71">
        <v>0</v>
      </c>
      <c r="F15" s="98">
        <v>0</v>
      </c>
      <c r="G15" s="43" t="e">
        <f t="shared" si="0"/>
        <v>#DIV/0!</v>
      </c>
      <c r="H15" s="43"/>
    </row>
    <row r="16" spans="2:8" x14ac:dyDescent="0.25">
      <c r="B16" s="17" t="s">
        <v>139</v>
      </c>
      <c r="C16" s="71">
        <v>107701.58</v>
      </c>
      <c r="D16" s="71">
        <v>144000</v>
      </c>
      <c r="E16" s="71">
        <v>144000</v>
      </c>
      <c r="F16" s="98">
        <v>18450</v>
      </c>
      <c r="G16" s="43">
        <f t="shared" si="0"/>
        <v>17.130667906636095</v>
      </c>
      <c r="H16" s="43">
        <f t="shared" si="1"/>
        <v>12.812499999999998</v>
      </c>
    </row>
    <row r="17" spans="2:8" x14ac:dyDescent="0.25">
      <c r="B17" s="17" t="s">
        <v>140</v>
      </c>
      <c r="C17" s="71">
        <v>0</v>
      </c>
      <c r="D17" s="71">
        <v>0</v>
      </c>
      <c r="E17" s="71">
        <v>0</v>
      </c>
      <c r="F17" s="98">
        <v>0</v>
      </c>
      <c r="G17" s="43" t="e">
        <f t="shared" si="0"/>
        <v>#DIV/0!</v>
      </c>
      <c r="H17" s="43"/>
    </row>
    <row r="18" spans="2:8" x14ac:dyDescent="0.25">
      <c r="B18" s="6" t="s">
        <v>141</v>
      </c>
      <c r="C18" s="70">
        <f>C19</f>
        <v>0</v>
      </c>
      <c r="D18" s="70">
        <f>D19</f>
        <v>0</v>
      </c>
      <c r="E18" s="70">
        <f>E19</f>
        <v>0</v>
      </c>
      <c r="F18" s="97">
        <f>F19</f>
        <v>0</v>
      </c>
      <c r="G18" s="47"/>
      <c r="H18" s="47" t="e">
        <f t="shared" si="1"/>
        <v>#DIV/0!</v>
      </c>
    </row>
    <row r="19" spans="2:8" x14ac:dyDescent="0.25">
      <c r="B19" s="17" t="s">
        <v>142</v>
      </c>
      <c r="C19" s="44"/>
      <c r="D19" s="71">
        <v>0</v>
      </c>
      <c r="E19" s="71">
        <v>0</v>
      </c>
      <c r="F19" s="43"/>
      <c r="G19" s="43"/>
      <c r="H19" s="43" t="e">
        <f t="shared" si="1"/>
        <v>#DIV/0!</v>
      </c>
    </row>
    <row r="20" spans="2:8" ht="38.25" x14ac:dyDescent="0.25">
      <c r="B20" s="6" t="s">
        <v>143</v>
      </c>
      <c r="C20" s="46">
        <f>C21</f>
        <v>0</v>
      </c>
      <c r="D20" s="70">
        <f>D21</f>
        <v>0</v>
      </c>
      <c r="E20" s="70">
        <f>E21</f>
        <v>0</v>
      </c>
      <c r="F20" s="47">
        <f>F21</f>
        <v>0</v>
      </c>
      <c r="G20" s="47"/>
      <c r="H20" s="47" t="e">
        <f t="shared" si="1"/>
        <v>#DIV/0!</v>
      </c>
    </row>
    <row r="21" spans="2:8" ht="38.25" x14ac:dyDescent="0.25">
      <c r="B21" s="17" t="s">
        <v>144</v>
      </c>
      <c r="C21" s="44"/>
      <c r="D21" s="71">
        <v>0</v>
      </c>
      <c r="E21" s="71">
        <v>0</v>
      </c>
      <c r="F21" s="43"/>
      <c r="G21" s="43"/>
      <c r="H21" s="43" t="e">
        <f t="shared" si="1"/>
        <v>#DIV/0!</v>
      </c>
    </row>
    <row r="22" spans="2:8" x14ac:dyDescent="0.25">
      <c r="B22" s="18" t="s">
        <v>47</v>
      </c>
      <c r="C22" s="40"/>
      <c r="D22" s="72"/>
      <c r="E22" s="72"/>
      <c r="F22" s="42"/>
      <c r="G22" s="42"/>
      <c r="H22" s="42"/>
    </row>
    <row r="23" spans="2:8" x14ac:dyDescent="0.25">
      <c r="B23" s="6" t="s">
        <v>31</v>
      </c>
      <c r="C23" s="46">
        <f>C24+C27+C29+C31+C35+C37</f>
        <v>431480.99999999994</v>
      </c>
      <c r="D23" s="70">
        <f>D24+D27+D29+D31+D35+D37</f>
        <v>935597</v>
      </c>
      <c r="E23" s="70">
        <f>E24+E27+E29+E31+E35+E37</f>
        <v>935597</v>
      </c>
      <c r="F23" s="47">
        <f>F24+F27+F29+F31+F35+F37</f>
        <v>470198.89999999997</v>
      </c>
      <c r="G23" s="47">
        <f t="shared" si="0"/>
        <v>108.97325722337716</v>
      </c>
      <c r="H23" s="47">
        <f t="shared" si="1"/>
        <v>50.256563456274442</v>
      </c>
    </row>
    <row r="24" spans="2:8" x14ac:dyDescent="0.25">
      <c r="B24" s="6" t="s">
        <v>10</v>
      </c>
      <c r="C24" s="46">
        <f>SUM(C25:C26)</f>
        <v>212244.67</v>
      </c>
      <c r="D24" s="70">
        <f>SUM(D25:D26)</f>
        <v>518532</v>
      </c>
      <c r="E24" s="70">
        <f>SUM(E25:E26)</f>
        <v>518532</v>
      </c>
      <c r="F24" s="47">
        <f>SUM(F25:F26)</f>
        <v>284354.73</v>
      </c>
      <c r="G24" s="47">
        <f t="shared" si="0"/>
        <v>133.97496860580762</v>
      </c>
      <c r="H24" s="47">
        <f t="shared" si="1"/>
        <v>54.838414986924619</v>
      </c>
    </row>
    <row r="25" spans="2:8" x14ac:dyDescent="0.25">
      <c r="B25" s="17" t="s">
        <v>11</v>
      </c>
      <c r="C25" s="44">
        <v>212244.67</v>
      </c>
      <c r="D25" s="71">
        <v>518532</v>
      </c>
      <c r="E25" s="71">
        <v>518532</v>
      </c>
      <c r="F25" s="43">
        <v>284354.73</v>
      </c>
      <c r="G25" s="43">
        <f t="shared" si="0"/>
        <v>133.97496860580762</v>
      </c>
      <c r="H25" s="43">
        <f t="shared" si="1"/>
        <v>54.838414986924619</v>
      </c>
    </row>
    <row r="26" spans="2:8" x14ac:dyDescent="0.25">
      <c r="B26" s="19" t="s">
        <v>12</v>
      </c>
      <c r="C26" s="44">
        <v>0</v>
      </c>
      <c r="D26" s="71">
        <v>0</v>
      </c>
      <c r="E26" s="71">
        <v>0</v>
      </c>
      <c r="F26" s="43">
        <v>0</v>
      </c>
      <c r="G26" s="43" t="e">
        <f t="shared" si="0"/>
        <v>#DIV/0!</v>
      </c>
      <c r="H26" s="43"/>
    </row>
    <row r="27" spans="2:8" x14ac:dyDescent="0.25">
      <c r="B27" s="6" t="s">
        <v>13</v>
      </c>
      <c r="C27" s="46">
        <f>C28</f>
        <v>2862.83</v>
      </c>
      <c r="D27" s="70">
        <f>D28</f>
        <v>114760</v>
      </c>
      <c r="E27" s="70">
        <f>E28</f>
        <v>114760</v>
      </c>
      <c r="F27" s="47">
        <f>F28</f>
        <v>78651.39</v>
      </c>
      <c r="G27" s="47">
        <f t="shared" si="0"/>
        <v>2747.3300894569361</v>
      </c>
      <c r="H27" s="47">
        <f t="shared" si="1"/>
        <v>68.535543743464615</v>
      </c>
    </row>
    <row r="28" spans="2:8" x14ac:dyDescent="0.25">
      <c r="B28" s="19" t="s">
        <v>14</v>
      </c>
      <c r="C28" s="44">
        <v>2862.83</v>
      </c>
      <c r="D28" s="71">
        <v>114760</v>
      </c>
      <c r="E28" s="71">
        <v>114760</v>
      </c>
      <c r="F28" s="43">
        <v>78651.39</v>
      </c>
      <c r="G28" s="43">
        <f t="shared" si="0"/>
        <v>2747.3300894569361</v>
      </c>
      <c r="H28" s="43">
        <f t="shared" si="1"/>
        <v>68.535543743464615</v>
      </c>
    </row>
    <row r="29" spans="2:8" ht="15.75" customHeight="1" x14ac:dyDescent="0.25">
      <c r="B29" s="6" t="s">
        <v>135</v>
      </c>
      <c r="C29" s="46">
        <f>C30</f>
        <v>115857.54</v>
      </c>
      <c r="D29" s="70">
        <f>D30</f>
        <v>158305</v>
      </c>
      <c r="E29" s="70">
        <f>E30</f>
        <v>158305</v>
      </c>
      <c r="F29" s="47">
        <f>F30</f>
        <v>89030.99</v>
      </c>
      <c r="G29" s="47">
        <f t="shared" si="0"/>
        <v>76.845227336951922</v>
      </c>
      <c r="H29" s="47">
        <f t="shared" si="1"/>
        <v>56.240162976532645</v>
      </c>
    </row>
    <row r="30" spans="2:8" ht="15.75" customHeight="1" x14ac:dyDescent="0.25">
      <c r="B30" s="17" t="s">
        <v>136</v>
      </c>
      <c r="C30" s="44">
        <v>115857.54</v>
      </c>
      <c r="D30" s="71">
        <v>158305</v>
      </c>
      <c r="E30" s="71">
        <v>158305</v>
      </c>
      <c r="F30" s="43">
        <v>89030.99</v>
      </c>
      <c r="G30" s="43">
        <f t="shared" si="0"/>
        <v>76.845227336951922</v>
      </c>
      <c r="H30" s="43">
        <f t="shared" si="1"/>
        <v>56.240162976532645</v>
      </c>
    </row>
    <row r="31" spans="2:8" x14ac:dyDescent="0.25">
      <c r="B31" s="6" t="s">
        <v>137</v>
      </c>
      <c r="C31" s="46">
        <f>SUM(C32:C34)</f>
        <v>96033.3</v>
      </c>
      <c r="D31" s="70">
        <f>SUM(D32:D34)</f>
        <v>144000</v>
      </c>
      <c r="E31" s="70">
        <f>SUM(E32:E34)</f>
        <v>144000</v>
      </c>
      <c r="F31" s="47">
        <f>SUM(F32:F34)</f>
        <v>18161.79</v>
      </c>
      <c r="G31" s="47">
        <f t="shared" si="0"/>
        <v>18.911971160003873</v>
      </c>
      <c r="H31" s="47">
        <f t="shared" si="1"/>
        <v>12.612354166666668</v>
      </c>
    </row>
    <row r="32" spans="2:8" x14ac:dyDescent="0.25">
      <c r="B32" s="18" t="s">
        <v>138</v>
      </c>
      <c r="C32" s="44">
        <v>0</v>
      </c>
      <c r="D32" s="71">
        <v>0</v>
      </c>
      <c r="E32" s="71">
        <v>0</v>
      </c>
      <c r="F32" s="43">
        <v>0</v>
      </c>
      <c r="G32" s="43" t="e">
        <f t="shared" si="0"/>
        <v>#DIV/0!</v>
      </c>
      <c r="H32" s="43"/>
    </row>
    <row r="33" spans="2:11" x14ac:dyDescent="0.25">
      <c r="B33" s="18" t="s">
        <v>139</v>
      </c>
      <c r="C33" s="44">
        <v>96033.3</v>
      </c>
      <c r="D33" s="71">
        <v>144000</v>
      </c>
      <c r="E33" s="71">
        <v>144000</v>
      </c>
      <c r="F33" s="43">
        <v>18161.79</v>
      </c>
      <c r="G33" s="43">
        <f t="shared" si="0"/>
        <v>18.911971160003873</v>
      </c>
      <c r="H33" s="43">
        <f t="shared" si="1"/>
        <v>12.612354166666668</v>
      </c>
    </row>
    <row r="34" spans="2:11" x14ac:dyDescent="0.25">
      <c r="B34" s="17" t="s">
        <v>140</v>
      </c>
      <c r="C34" s="44">
        <v>0</v>
      </c>
      <c r="D34" s="71">
        <v>0</v>
      </c>
      <c r="E34" s="71">
        <v>0</v>
      </c>
      <c r="F34" s="43">
        <v>0</v>
      </c>
      <c r="G34" s="43" t="e">
        <f t="shared" si="0"/>
        <v>#DIV/0!</v>
      </c>
      <c r="H34" s="43"/>
    </row>
    <row r="35" spans="2:11" x14ac:dyDescent="0.25">
      <c r="B35" s="6" t="s">
        <v>141</v>
      </c>
      <c r="C35" s="46">
        <f>C36</f>
        <v>132.72</v>
      </c>
      <c r="D35" s="70">
        <f>D36</f>
        <v>0</v>
      </c>
      <c r="E35" s="70">
        <f>E36</f>
        <v>0</v>
      </c>
      <c r="F35" s="47">
        <f>F36</f>
        <v>0</v>
      </c>
      <c r="G35" s="47"/>
      <c r="H35" s="47" t="e">
        <f t="shared" si="1"/>
        <v>#DIV/0!</v>
      </c>
    </row>
    <row r="36" spans="2:11" x14ac:dyDescent="0.25">
      <c r="B36" s="17" t="s">
        <v>142</v>
      </c>
      <c r="C36" s="44">
        <v>132.72</v>
      </c>
      <c r="D36" s="71">
        <v>0</v>
      </c>
      <c r="E36" s="71">
        <v>0</v>
      </c>
      <c r="F36" s="43">
        <v>0</v>
      </c>
      <c r="G36" s="43"/>
      <c r="H36" s="43" t="e">
        <f t="shared" si="1"/>
        <v>#DIV/0!</v>
      </c>
    </row>
    <row r="37" spans="2:11" ht="38.25" x14ac:dyDescent="0.25">
      <c r="B37" s="6" t="s">
        <v>143</v>
      </c>
      <c r="C37" s="46">
        <f>C38</f>
        <v>4349.9399999999996</v>
      </c>
      <c r="D37" s="70">
        <f>D38</f>
        <v>0</v>
      </c>
      <c r="E37" s="70">
        <f>E38</f>
        <v>0</v>
      </c>
      <c r="F37" s="47">
        <f>F38</f>
        <v>0</v>
      </c>
      <c r="G37" s="47"/>
      <c r="H37" s="47" t="e">
        <f t="shared" si="1"/>
        <v>#DIV/0!</v>
      </c>
    </row>
    <row r="38" spans="2:11" ht="38.25" x14ac:dyDescent="0.25">
      <c r="B38" s="17" t="s">
        <v>144</v>
      </c>
      <c r="C38" s="44">
        <v>4349.9399999999996</v>
      </c>
      <c r="D38" s="71">
        <v>0</v>
      </c>
      <c r="E38" s="71">
        <v>0</v>
      </c>
      <c r="F38" s="43">
        <v>0</v>
      </c>
      <c r="G38" s="43"/>
      <c r="H38" s="43" t="e">
        <f t="shared" si="1"/>
        <v>#DIV/0!</v>
      </c>
    </row>
    <row r="39" spans="2:11" x14ac:dyDescent="0.25">
      <c r="B39" s="52"/>
      <c r="C39" s="52"/>
      <c r="D39" s="73"/>
      <c r="E39" s="73"/>
      <c r="F39" s="52"/>
      <c r="G39" s="52"/>
      <c r="H39" s="52"/>
    </row>
    <row r="40" spans="2:11" ht="15" customHeight="1" x14ac:dyDescent="0.25">
      <c r="B40" s="51"/>
      <c r="C40" s="51"/>
      <c r="D40" s="74"/>
      <c r="E40" s="74"/>
      <c r="F40" s="51"/>
      <c r="G40" s="51"/>
      <c r="H40" s="51"/>
      <c r="I40" s="27"/>
      <c r="J40" s="27"/>
      <c r="K40" s="27"/>
    </row>
    <row r="41" spans="2:11" x14ac:dyDescent="0.25">
      <c r="B41" s="27"/>
      <c r="C41" s="27"/>
      <c r="D41" s="75"/>
      <c r="E41" s="75"/>
      <c r="F41" s="27"/>
      <c r="G41" s="27"/>
      <c r="H41" s="27"/>
      <c r="I41" s="27"/>
      <c r="J41" s="27"/>
      <c r="K41" s="27"/>
    </row>
    <row r="42" spans="2:11" x14ac:dyDescent="0.25">
      <c r="B42" s="27"/>
      <c r="C42" s="27"/>
      <c r="D42" s="75"/>
      <c r="E42" s="75"/>
      <c r="F42" s="27"/>
      <c r="G42" s="27"/>
      <c r="H42" s="27"/>
      <c r="I42" s="27"/>
      <c r="J42" s="27"/>
      <c r="K42" s="27"/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2"/>
  <sheetViews>
    <sheetView tabSelected="1" zoomScale="70" zoomScaleNormal="70" workbookViewId="0">
      <selection activeCell="E8" sqref="E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6" t="s">
        <v>26</v>
      </c>
      <c r="C2" s="156"/>
      <c r="D2" s="156"/>
      <c r="E2" s="156"/>
      <c r="F2" s="156"/>
      <c r="G2" s="156"/>
      <c r="H2" s="15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31" t="s">
        <v>3</v>
      </c>
      <c r="C4" s="31" t="s">
        <v>241</v>
      </c>
      <c r="D4" s="31" t="s">
        <v>237</v>
      </c>
      <c r="E4" s="31" t="s">
        <v>234</v>
      </c>
      <c r="F4" s="31" t="s">
        <v>239</v>
      </c>
      <c r="G4" s="31" t="s">
        <v>15</v>
      </c>
      <c r="H4" s="31" t="s">
        <v>33</v>
      </c>
    </row>
    <row r="5" spans="2:8" x14ac:dyDescent="0.25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225</v>
      </c>
      <c r="H5" s="33" t="s">
        <v>226</v>
      </c>
    </row>
    <row r="6" spans="2:8" ht="15.75" customHeight="1" x14ac:dyDescent="0.25">
      <c r="B6" s="6" t="s">
        <v>31</v>
      </c>
      <c r="C6" s="46">
        <f>C7</f>
        <v>431481</v>
      </c>
      <c r="D6" s="46">
        <v>883249</v>
      </c>
      <c r="E6" s="46">
        <v>883249</v>
      </c>
      <c r="F6" s="50">
        <v>797249.43</v>
      </c>
      <c r="G6" s="50">
        <f>F6/C6*100</f>
        <v>184.77046034471971</v>
      </c>
      <c r="H6" s="50">
        <f>F6/E6*100</f>
        <v>90.263270040498213</v>
      </c>
    </row>
    <row r="7" spans="2:8" ht="15.75" customHeight="1" x14ac:dyDescent="0.25">
      <c r="B7" s="6" t="s">
        <v>145</v>
      </c>
      <c r="C7" s="46">
        <f>C8</f>
        <v>431481</v>
      </c>
      <c r="D7" s="46">
        <v>883249</v>
      </c>
      <c r="E7" s="46">
        <v>883249</v>
      </c>
      <c r="F7" s="50">
        <v>797249.43</v>
      </c>
      <c r="G7" s="50">
        <f>F7/C7*100</f>
        <v>184.77046034471971</v>
      </c>
      <c r="H7" s="50">
        <f>F7/E7*100</f>
        <v>90.263270040498213</v>
      </c>
    </row>
    <row r="8" spans="2:8" x14ac:dyDescent="0.25">
      <c r="B8" s="12" t="s">
        <v>146</v>
      </c>
      <c r="C8" s="44">
        <f>' Račun prihoda i rashoda'!G42</f>
        <v>431481</v>
      </c>
      <c r="D8" s="44">
        <f>' Račun prihoda i rashoda'!H42</f>
        <v>935597</v>
      </c>
      <c r="E8" s="44">
        <f>' Račun prihoda i rashoda'!I42</f>
        <v>935597</v>
      </c>
      <c r="F8" s="53">
        <f>' Račun prihoda i rashoda'!J42</f>
        <v>470198.9</v>
      </c>
      <c r="G8" s="53">
        <f>F8/C8*100</f>
        <v>108.97325722337716</v>
      </c>
      <c r="H8" s="53">
        <f>F8/E8*100</f>
        <v>50.256563456274449</v>
      </c>
    </row>
    <row r="10" spans="2:8" x14ac:dyDescent="0.25">
      <c r="B10" s="27"/>
      <c r="C10" s="27"/>
      <c r="D10" s="27"/>
      <c r="E10" s="27"/>
      <c r="F10" s="27"/>
      <c r="G10" s="27"/>
      <c r="H10" s="27"/>
    </row>
    <row r="11" spans="2:8" x14ac:dyDescent="0.25">
      <c r="B11" s="27"/>
      <c r="C11" s="27"/>
      <c r="D11" s="27"/>
      <c r="E11" s="27"/>
      <c r="F11" s="27"/>
      <c r="G11" s="27"/>
      <c r="H11" s="27"/>
    </row>
    <row r="12" spans="2:8" x14ac:dyDescent="0.25">
      <c r="B12" s="27"/>
      <c r="C12" s="27"/>
      <c r="D12" s="27"/>
      <c r="E12" s="27"/>
      <c r="F12" s="27"/>
      <c r="G12" s="27"/>
      <c r="H12" s="27"/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topLeftCell="A4" zoomScale="70" zoomScaleNormal="70" workbookViewId="0">
      <selection activeCell="I40" sqref="I4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56" t="s">
        <v>7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56" t="s">
        <v>37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5" spans="2:12" ht="15.75" customHeight="1" x14ac:dyDescent="0.25">
      <c r="B5" s="156" t="s">
        <v>27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60" t="s">
        <v>3</v>
      </c>
      <c r="C7" s="161"/>
      <c r="D7" s="161"/>
      <c r="E7" s="161"/>
      <c r="F7" s="162"/>
      <c r="G7" s="34" t="s">
        <v>240</v>
      </c>
      <c r="H7" s="34" t="s">
        <v>237</v>
      </c>
      <c r="I7" s="31" t="s">
        <v>234</v>
      </c>
      <c r="J7" s="31" t="s">
        <v>239</v>
      </c>
      <c r="K7" s="31" t="s">
        <v>15</v>
      </c>
      <c r="L7" s="31" t="s">
        <v>33</v>
      </c>
    </row>
    <row r="8" spans="2:12" x14ac:dyDescent="0.25">
      <c r="B8" s="160">
        <v>1</v>
      </c>
      <c r="C8" s="161"/>
      <c r="D8" s="161"/>
      <c r="E8" s="161"/>
      <c r="F8" s="162"/>
      <c r="G8" s="35">
        <v>2</v>
      </c>
      <c r="H8" s="35">
        <v>3</v>
      </c>
      <c r="I8" s="33">
        <v>4</v>
      </c>
      <c r="J8" s="33">
        <v>5</v>
      </c>
      <c r="K8" s="33" t="s">
        <v>225</v>
      </c>
      <c r="L8" s="33" t="s">
        <v>226</v>
      </c>
    </row>
    <row r="9" spans="2:12" ht="25.5" x14ac:dyDescent="0.25">
      <c r="B9" s="6">
        <v>8</v>
      </c>
      <c r="C9" s="6"/>
      <c r="D9" s="6"/>
      <c r="E9" s="6"/>
      <c r="F9" s="6" t="s">
        <v>4</v>
      </c>
      <c r="G9" s="40">
        <v>0</v>
      </c>
      <c r="H9" s="40">
        <v>0</v>
      </c>
      <c r="I9" s="40">
        <v>0</v>
      </c>
      <c r="J9" s="40">
        <v>0</v>
      </c>
      <c r="K9" s="25"/>
      <c r="L9" s="25"/>
    </row>
    <row r="10" spans="2:12" x14ac:dyDescent="0.25">
      <c r="B10" s="7"/>
      <c r="C10" s="7"/>
      <c r="D10" s="7"/>
      <c r="E10" s="8"/>
      <c r="F10" s="12"/>
      <c r="G10" s="40"/>
      <c r="H10" s="40"/>
      <c r="I10" s="40"/>
      <c r="J10" s="41"/>
      <c r="K10" s="25"/>
      <c r="L10" s="25"/>
    </row>
    <row r="11" spans="2:12" ht="25.5" x14ac:dyDescent="0.25">
      <c r="B11" s="9">
        <v>5</v>
      </c>
      <c r="C11" s="9"/>
      <c r="D11" s="9"/>
      <c r="E11" s="9"/>
      <c r="F11" s="13" t="s">
        <v>5</v>
      </c>
      <c r="G11" s="40">
        <v>0</v>
      </c>
      <c r="H11" s="40">
        <v>0</v>
      </c>
      <c r="I11" s="40">
        <v>0</v>
      </c>
      <c r="J11" s="40">
        <v>0</v>
      </c>
      <c r="K11" s="25"/>
      <c r="L11" s="25"/>
    </row>
    <row r="12" spans="2:12" x14ac:dyDescent="0.25">
      <c r="B12" s="11"/>
      <c r="C12" s="9"/>
      <c r="D12" s="9"/>
      <c r="E12" s="9"/>
      <c r="F12" s="13"/>
      <c r="G12" s="5"/>
      <c r="H12" s="5"/>
      <c r="I12" s="5"/>
      <c r="J12" s="25"/>
      <c r="K12" s="25"/>
      <c r="L12" s="25"/>
    </row>
    <row r="14" spans="2:12" x14ac:dyDescent="0.2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2:12" x14ac:dyDescent="0.25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2:12" x14ac:dyDescent="0.2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11"/>
  <sheetViews>
    <sheetView zoomScale="80" zoomScaleNormal="80" workbookViewId="0">
      <selection activeCell="C20" sqref="C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6" t="s">
        <v>28</v>
      </c>
      <c r="C2" s="156"/>
      <c r="D2" s="156"/>
      <c r="E2" s="156"/>
      <c r="F2" s="156"/>
      <c r="G2" s="156"/>
      <c r="H2" s="15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31" t="s">
        <v>3</v>
      </c>
      <c r="C4" s="31" t="s">
        <v>240</v>
      </c>
      <c r="D4" s="31" t="s">
        <v>237</v>
      </c>
      <c r="E4" s="31" t="s">
        <v>234</v>
      </c>
      <c r="F4" s="31" t="s">
        <v>239</v>
      </c>
      <c r="G4" s="31" t="s">
        <v>15</v>
      </c>
      <c r="H4" s="31" t="s">
        <v>33</v>
      </c>
    </row>
    <row r="5" spans="2:8" x14ac:dyDescent="0.25">
      <c r="B5" s="31">
        <v>1</v>
      </c>
      <c r="C5" s="31">
        <v>2</v>
      </c>
      <c r="D5" s="31">
        <v>3</v>
      </c>
      <c r="E5" s="33">
        <v>4</v>
      </c>
      <c r="F5" s="33">
        <v>5</v>
      </c>
      <c r="G5" s="33" t="s">
        <v>225</v>
      </c>
      <c r="H5" s="33" t="s">
        <v>226</v>
      </c>
    </row>
    <row r="6" spans="2:8" x14ac:dyDescent="0.25">
      <c r="B6" s="6" t="s">
        <v>29</v>
      </c>
      <c r="C6" s="40">
        <v>0</v>
      </c>
      <c r="D6" s="40">
        <v>0</v>
      </c>
      <c r="E6" s="40">
        <v>0</v>
      </c>
      <c r="F6" s="40">
        <v>0</v>
      </c>
      <c r="G6" s="25"/>
      <c r="H6" s="25"/>
    </row>
    <row r="7" spans="2:8" x14ac:dyDescent="0.25">
      <c r="B7" s="19"/>
      <c r="C7" s="40"/>
      <c r="D7" s="40"/>
      <c r="E7" s="40"/>
      <c r="F7" s="41"/>
      <c r="G7" s="25"/>
      <c r="H7" s="25"/>
    </row>
    <row r="8" spans="2:8" ht="15.75" customHeight="1" x14ac:dyDescent="0.25">
      <c r="B8" s="6" t="s">
        <v>30</v>
      </c>
      <c r="C8" s="40">
        <v>0</v>
      </c>
      <c r="D8" s="40">
        <v>0</v>
      </c>
      <c r="E8" s="40">
        <v>0</v>
      </c>
      <c r="F8" s="40">
        <v>0</v>
      </c>
      <c r="G8" s="25"/>
      <c r="H8" s="25"/>
    </row>
    <row r="9" spans="2:8" x14ac:dyDescent="0.25">
      <c r="B9" s="10"/>
      <c r="C9" s="5"/>
      <c r="D9" s="5"/>
      <c r="E9" s="5"/>
      <c r="F9" s="25"/>
      <c r="G9" s="25"/>
      <c r="H9" s="25"/>
    </row>
    <row r="11" spans="2:8" x14ac:dyDescent="0.25">
      <c r="B11" s="37"/>
      <c r="C11" s="37"/>
      <c r="D11" s="37"/>
      <c r="E11" s="37"/>
      <c r="F11" s="37"/>
      <c r="G11" s="37"/>
      <c r="H11" s="37"/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98"/>
  <sheetViews>
    <sheetView topLeftCell="A42" zoomScale="90" zoomScaleNormal="90" workbookViewId="0">
      <selection activeCell="E78" sqref="E78"/>
    </sheetView>
  </sheetViews>
  <sheetFormatPr defaultRowHeight="15" x14ac:dyDescent="0.25"/>
  <cols>
    <col min="2" max="2" width="9" customWidth="1"/>
    <col min="3" max="3" width="45.42578125" customWidth="1"/>
    <col min="4" max="6" width="20.7109375" style="76" customWidth="1"/>
    <col min="7" max="7" width="10.7109375" customWidth="1"/>
    <col min="8" max="8" width="24.28515625" customWidth="1"/>
  </cols>
  <sheetData>
    <row r="1" spans="2:8" ht="18" x14ac:dyDescent="0.25">
      <c r="B1" s="3"/>
      <c r="C1" s="3"/>
      <c r="D1" s="67"/>
      <c r="E1" s="67"/>
      <c r="F1" s="67"/>
      <c r="G1" s="4"/>
      <c r="H1" s="4"/>
    </row>
    <row r="2" spans="2:8" ht="18" customHeight="1" x14ac:dyDescent="0.25">
      <c r="B2" s="156" t="s">
        <v>6</v>
      </c>
      <c r="C2" s="156"/>
      <c r="D2" s="156"/>
      <c r="E2" s="156"/>
      <c r="F2" s="156"/>
      <c r="G2" s="156"/>
      <c r="H2" s="21"/>
    </row>
    <row r="3" spans="2:8" ht="18" x14ac:dyDescent="0.25">
      <c r="B3" s="3"/>
      <c r="C3" s="3"/>
      <c r="D3" s="67"/>
      <c r="E3" s="67"/>
      <c r="F3" s="67"/>
      <c r="G3" s="4"/>
      <c r="H3" s="4"/>
    </row>
    <row r="4" spans="2:8" ht="15.75" x14ac:dyDescent="0.25">
      <c r="B4" s="163" t="s">
        <v>39</v>
      </c>
      <c r="C4" s="163"/>
      <c r="D4" s="163"/>
      <c r="E4" s="163"/>
      <c r="F4" s="163"/>
      <c r="G4" s="163"/>
    </row>
    <row r="5" spans="2:8" ht="18" x14ac:dyDescent="0.25">
      <c r="B5" s="3"/>
      <c r="C5" s="3"/>
      <c r="D5" s="67"/>
      <c r="E5" s="67"/>
      <c r="F5" s="67"/>
      <c r="G5" s="4"/>
    </row>
    <row r="6" spans="2:8" ht="26.1" customHeight="1" x14ac:dyDescent="0.25">
      <c r="B6" s="160" t="s">
        <v>3</v>
      </c>
      <c r="C6" s="162"/>
      <c r="D6" s="68" t="s">
        <v>237</v>
      </c>
      <c r="E6" s="31" t="s">
        <v>234</v>
      </c>
      <c r="F6" s="68" t="s">
        <v>238</v>
      </c>
      <c r="G6" s="31" t="s">
        <v>33</v>
      </c>
    </row>
    <row r="7" spans="2:8" s="36" customFormat="1" ht="11.25" x14ac:dyDescent="0.2">
      <c r="B7" s="157">
        <v>1</v>
      </c>
      <c r="C7" s="159"/>
      <c r="D7" s="69">
        <v>2</v>
      </c>
      <c r="E7" s="69">
        <v>3</v>
      </c>
      <c r="F7" s="69">
        <v>4</v>
      </c>
      <c r="G7" s="33" t="s">
        <v>231</v>
      </c>
    </row>
    <row r="8" spans="2:8" s="49" customFormat="1" ht="25.9" customHeight="1" x14ac:dyDescent="0.25">
      <c r="B8" s="2">
        <v>25933</v>
      </c>
      <c r="C8" s="59" t="s">
        <v>209</v>
      </c>
      <c r="D8" s="100">
        <f>SUM(D9:D12)</f>
        <v>935597</v>
      </c>
      <c r="E8" s="100">
        <f>SUM(E9:E12)</f>
        <v>911339</v>
      </c>
      <c r="F8" s="95">
        <f>SUM(F9:F12)</f>
        <v>470198.89999999997</v>
      </c>
      <c r="G8" s="55">
        <f t="shared" ref="G8:G16" si="0">F8/E8*100</f>
        <v>51.594291476607488</v>
      </c>
      <c r="H8" s="56"/>
    </row>
    <row r="9" spans="2:8" ht="25.9" customHeight="1" x14ac:dyDescent="0.25">
      <c r="B9" s="60">
        <v>11</v>
      </c>
      <c r="C9" s="54" t="s">
        <v>210</v>
      </c>
      <c r="D9" s="96">
        <v>518532</v>
      </c>
      <c r="E9" s="96">
        <f>E15+E45</f>
        <v>518532</v>
      </c>
      <c r="F9" s="96">
        <v>284354.73</v>
      </c>
      <c r="G9" s="57">
        <f t="shared" si="0"/>
        <v>54.838414986924619</v>
      </c>
      <c r="H9" s="58"/>
    </row>
    <row r="10" spans="2:8" ht="25.9" customHeight="1" x14ac:dyDescent="0.25">
      <c r="B10" s="60">
        <v>31</v>
      </c>
      <c r="C10" s="54" t="s">
        <v>211</v>
      </c>
      <c r="D10" s="96">
        <f>D54</f>
        <v>114760</v>
      </c>
      <c r="E10" s="96">
        <f>E54</f>
        <v>114760</v>
      </c>
      <c r="F10" s="96">
        <f>F54</f>
        <v>78651.39</v>
      </c>
      <c r="G10" s="57">
        <f t="shared" si="0"/>
        <v>68.535543743464615</v>
      </c>
      <c r="H10" s="58"/>
    </row>
    <row r="11" spans="2:8" ht="25.9" customHeight="1" x14ac:dyDescent="0.25">
      <c r="B11" s="60">
        <v>43</v>
      </c>
      <c r="C11" s="54" t="s">
        <v>213</v>
      </c>
      <c r="D11" s="96">
        <f>D77</f>
        <v>158305</v>
      </c>
      <c r="E11" s="96">
        <f>E77</f>
        <v>134047</v>
      </c>
      <c r="F11" s="96">
        <f>F77</f>
        <v>89030.989999999991</v>
      </c>
      <c r="G11" s="57">
        <f t="shared" si="0"/>
        <v>66.417741538415626</v>
      </c>
      <c r="H11" s="82"/>
    </row>
    <row r="12" spans="2:8" ht="25.9" customHeight="1" x14ac:dyDescent="0.25">
      <c r="B12" s="60">
        <v>52</v>
      </c>
      <c r="C12" s="54" t="s">
        <v>212</v>
      </c>
      <c r="D12" s="96">
        <f>D87</f>
        <v>144000</v>
      </c>
      <c r="E12" s="96">
        <f>E87</f>
        <v>144000</v>
      </c>
      <c r="F12" s="96">
        <f>F87</f>
        <v>18161.79</v>
      </c>
      <c r="G12" s="57">
        <f t="shared" si="0"/>
        <v>12.612354166666668</v>
      </c>
      <c r="H12" s="58"/>
    </row>
    <row r="13" spans="2:8" s="49" customFormat="1" ht="25.9" customHeight="1" x14ac:dyDescent="0.25">
      <c r="B13" s="2" t="s">
        <v>147</v>
      </c>
      <c r="C13" s="61" t="s">
        <v>148</v>
      </c>
      <c r="D13" s="100">
        <f>D14+D44+D53</f>
        <v>935597</v>
      </c>
      <c r="E13" s="100">
        <f>E14+E44+E53+E87</f>
        <v>1055339</v>
      </c>
      <c r="F13" s="100">
        <f>F14+F44+F53</f>
        <v>713107.61</v>
      </c>
      <c r="G13" s="55">
        <f t="shared" si="0"/>
        <v>67.571425864106232</v>
      </c>
      <c r="H13" s="56"/>
    </row>
    <row r="14" spans="2:8" s="49" customFormat="1" ht="25.9" customHeight="1" x14ac:dyDescent="0.25">
      <c r="B14" s="2" t="s">
        <v>149</v>
      </c>
      <c r="C14" s="61" t="s">
        <v>150</v>
      </c>
      <c r="D14" s="100">
        <f>D15</f>
        <v>450807</v>
      </c>
      <c r="E14" s="100">
        <f>E15</f>
        <v>450807</v>
      </c>
      <c r="F14" s="100">
        <f>F15</f>
        <v>239954.72999999998</v>
      </c>
      <c r="G14" s="55">
        <f t="shared" si="0"/>
        <v>53.227818112850954</v>
      </c>
      <c r="H14" s="56"/>
    </row>
    <row r="15" spans="2:8" s="65" customFormat="1" ht="25.9" customHeight="1" x14ac:dyDescent="0.25">
      <c r="B15" s="66">
        <v>11</v>
      </c>
      <c r="C15" s="62" t="s">
        <v>210</v>
      </c>
      <c r="D15" s="101">
        <f>D16+D20+D42</f>
        <v>450807</v>
      </c>
      <c r="E15" s="101">
        <f>E16+E20+E42</f>
        <v>450807</v>
      </c>
      <c r="F15" s="101">
        <f>F16+F20+F42</f>
        <v>239954.72999999998</v>
      </c>
      <c r="G15" s="63">
        <f t="shared" si="0"/>
        <v>53.227818112850954</v>
      </c>
      <c r="H15" s="77"/>
    </row>
    <row r="16" spans="2:8" ht="25.9" customHeight="1" x14ac:dyDescent="0.25">
      <c r="B16" s="78">
        <v>31</v>
      </c>
      <c r="C16" s="79" t="s">
        <v>214</v>
      </c>
      <c r="D16" s="102">
        <v>354807</v>
      </c>
      <c r="E16" s="102">
        <v>354807</v>
      </c>
      <c r="F16" s="99">
        <f>SUM(F17:F19)</f>
        <v>168413.55</v>
      </c>
      <c r="G16" s="80">
        <f t="shared" si="0"/>
        <v>47.466242210553908</v>
      </c>
      <c r="H16" s="58"/>
    </row>
    <row r="17" spans="2:8" ht="25.9" customHeight="1" x14ac:dyDescent="0.25">
      <c r="B17" s="78" t="s">
        <v>151</v>
      </c>
      <c r="C17" s="79" t="s">
        <v>22</v>
      </c>
      <c r="D17" s="99"/>
      <c r="E17" s="99"/>
      <c r="F17" s="99">
        <v>139908</v>
      </c>
      <c r="G17" s="80"/>
      <c r="H17" s="82"/>
    </row>
    <row r="18" spans="2:8" ht="25.9" customHeight="1" x14ac:dyDescent="0.25">
      <c r="B18" s="78" t="s">
        <v>153</v>
      </c>
      <c r="C18" s="81" t="s">
        <v>152</v>
      </c>
      <c r="D18" s="99"/>
      <c r="E18" s="99"/>
      <c r="F18" s="99">
        <v>5420.72</v>
      </c>
      <c r="G18" s="80"/>
      <c r="H18" s="58"/>
    </row>
    <row r="19" spans="2:8" ht="25.9" customHeight="1" x14ac:dyDescent="0.25">
      <c r="B19" s="78" t="s">
        <v>154</v>
      </c>
      <c r="C19" s="81" t="s">
        <v>155</v>
      </c>
      <c r="D19" s="99"/>
      <c r="E19" s="99"/>
      <c r="F19" s="99">
        <v>23084.83</v>
      </c>
      <c r="G19" s="80"/>
      <c r="H19" s="82"/>
    </row>
    <row r="20" spans="2:8" ht="25.9" customHeight="1" x14ac:dyDescent="0.25">
      <c r="B20" s="78">
        <v>32</v>
      </c>
      <c r="C20" s="79" t="s">
        <v>215</v>
      </c>
      <c r="D20" s="102">
        <v>95000</v>
      </c>
      <c r="E20" s="102">
        <v>95000</v>
      </c>
      <c r="F20" s="99">
        <f>SUM(F21:F41)</f>
        <v>70741.179999999993</v>
      </c>
      <c r="G20" s="80">
        <f>F20/E20*100</f>
        <v>74.464399999999998</v>
      </c>
      <c r="H20" s="58"/>
    </row>
    <row r="21" spans="2:8" ht="25.9" customHeight="1" x14ac:dyDescent="0.25">
      <c r="B21" s="78" t="s">
        <v>156</v>
      </c>
      <c r="C21" s="79" t="s">
        <v>23</v>
      </c>
      <c r="D21" s="99"/>
      <c r="E21" s="99"/>
      <c r="F21" s="99">
        <v>3200</v>
      </c>
      <c r="G21" s="80"/>
      <c r="H21" s="58"/>
    </row>
    <row r="22" spans="2:8" ht="25.9" customHeight="1" x14ac:dyDescent="0.25">
      <c r="B22" s="78" t="s">
        <v>157</v>
      </c>
      <c r="C22" s="81" t="s">
        <v>158</v>
      </c>
      <c r="D22" s="99"/>
      <c r="E22" s="99"/>
      <c r="F22" s="99">
        <v>4441.18</v>
      </c>
      <c r="G22" s="80"/>
      <c r="H22" s="58"/>
    </row>
    <row r="23" spans="2:8" ht="25.9" customHeight="1" x14ac:dyDescent="0.25">
      <c r="B23" s="78" t="s">
        <v>159</v>
      </c>
      <c r="C23" s="79" t="s">
        <v>160</v>
      </c>
      <c r="D23" s="99"/>
      <c r="E23" s="99"/>
      <c r="F23" s="99">
        <v>500</v>
      </c>
      <c r="G23" s="80"/>
      <c r="H23" s="58"/>
    </row>
    <row r="24" spans="2:8" ht="25.9" customHeight="1" x14ac:dyDescent="0.25">
      <c r="B24" s="78" t="s">
        <v>161</v>
      </c>
      <c r="C24" s="81" t="s">
        <v>162</v>
      </c>
      <c r="D24" s="99"/>
      <c r="E24" s="99"/>
      <c r="F24" s="99">
        <v>2300</v>
      </c>
      <c r="G24" s="80"/>
      <c r="H24" s="58"/>
    </row>
    <row r="25" spans="2:8" ht="25.9" customHeight="1" x14ac:dyDescent="0.25">
      <c r="B25" s="78" t="s">
        <v>163</v>
      </c>
      <c r="C25" s="81" t="s">
        <v>164</v>
      </c>
      <c r="D25" s="99"/>
      <c r="E25" s="99"/>
      <c r="F25" s="99">
        <v>25000</v>
      </c>
      <c r="G25" s="80"/>
      <c r="H25" s="58"/>
    </row>
    <row r="26" spans="2:8" ht="25.9" customHeight="1" x14ac:dyDescent="0.25">
      <c r="B26" s="78" t="s">
        <v>165</v>
      </c>
      <c r="C26" s="79" t="s">
        <v>166</v>
      </c>
      <c r="D26" s="99"/>
      <c r="E26" s="99"/>
      <c r="F26" s="99">
        <v>1000</v>
      </c>
      <c r="G26" s="80"/>
      <c r="H26" s="58"/>
    </row>
    <row r="27" spans="2:8" ht="25.9" customHeight="1" x14ac:dyDescent="0.25">
      <c r="B27" s="78" t="s">
        <v>167</v>
      </c>
      <c r="C27" s="79" t="s">
        <v>168</v>
      </c>
      <c r="D27" s="99"/>
      <c r="E27" s="99"/>
      <c r="F27" s="99">
        <v>1000</v>
      </c>
      <c r="G27" s="80"/>
      <c r="H27" s="58"/>
    </row>
    <row r="28" spans="2:8" ht="25.9" customHeight="1" x14ac:dyDescent="0.25">
      <c r="B28" s="78" t="s">
        <v>169</v>
      </c>
      <c r="C28" s="79" t="s">
        <v>170</v>
      </c>
      <c r="D28" s="99"/>
      <c r="E28" s="99"/>
      <c r="F28" s="99">
        <v>0</v>
      </c>
      <c r="G28" s="80"/>
      <c r="H28" s="58"/>
    </row>
    <row r="29" spans="2:8" ht="25.9" customHeight="1" x14ac:dyDescent="0.25">
      <c r="B29" s="78" t="s">
        <v>171</v>
      </c>
      <c r="C29" s="81" t="s">
        <v>172</v>
      </c>
      <c r="D29" s="99"/>
      <c r="E29" s="99"/>
      <c r="F29" s="99">
        <v>7000</v>
      </c>
      <c r="G29" s="80"/>
      <c r="H29" s="58"/>
    </row>
    <row r="30" spans="2:8" ht="25.9" customHeight="1" x14ac:dyDescent="0.25">
      <c r="B30" s="78" t="s">
        <v>173</v>
      </c>
      <c r="C30" s="81" t="s">
        <v>174</v>
      </c>
      <c r="D30" s="99"/>
      <c r="E30" s="99"/>
      <c r="F30" s="99">
        <v>3000</v>
      </c>
      <c r="G30" s="80"/>
      <c r="H30" s="58"/>
    </row>
    <row r="31" spans="2:8" ht="25.9" customHeight="1" x14ac:dyDescent="0.25">
      <c r="B31" s="78" t="s">
        <v>175</v>
      </c>
      <c r="C31" s="79" t="s">
        <v>176</v>
      </c>
      <c r="D31" s="99"/>
      <c r="E31" s="99"/>
      <c r="F31" s="99">
        <v>1000</v>
      </c>
      <c r="G31" s="80"/>
      <c r="H31" s="58"/>
    </row>
    <row r="32" spans="2:8" ht="25.9" customHeight="1" x14ac:dyDescent="0.25">
      <c r="B32" s="78" t="s">
        <v>177</v>
      </c>
      <c r="C32" s="81" t="s">
        <v>178</v>
      </c>
      <c r="D32" s="99"/>
      <c r="E32" s="99"/>
      <c r="F32" s="99">
        <v>3500</v>
      </c>
      <c r="G32" s="80"/>
      <c r="H32" s="58"/>
    </row>
    <row r="33" spans="2:8" ht="25.9" customHeight="1" x14ac:dyDescent="0.25">
      <c r="B33" s="78">
        <v>3235</v>
      </c>
      <c r="C33" s="81" t="s">
        <v>224</v>
      </c>
      <c r="D33" s="99"/>
      <c r="E33" s="99"/>
      <c r="F33" s="99">
        <v>0</v>
      </c>
      <c r="G33" s="80"/>
      <c r="H33" s="58"/>
    </row>
    <row r="34" spans="2:8" ht="25.9" customHeight="1" x14ac:dyDescent="0.25">
      <c r="B34" s="78" t="s">
        <v>179</v>
      </c>
      <c r="C34" s="79" t="s">
        <v>180</v>
      </c>
      <c r="D34" s="99"/>
      <c r="E34" s="99"/>
      <c r="F34" s="99">
        <v>1000</v>
      </c>
      <c r="G34" s="80"/>
      <c r="H34" s="58"/>
    </row>
    <row r="35" spans="2:8" ht="25.9" customHeight="1" x14ac:dyDescent="0.25">
      <c r="B35" s="78" t="s">
        <v>181</v>
      </c>
      <c r="C35" s="79" t="s">
        <v>182</v>
      </c>
      <c r="D35" s="99"/>
      <c r="E35" s="99"/>
      <c r="F35" s="99">
        <v>7000</v>
      </c>
      <c r="G35" s="80"/>
      <c r="H35" s="58"/>
    </row>
    <row r="36" spans="2:8" ht="25.9" customHeight="1" x14ac:dyDescent="0.25">
      <c r="B36" s="78" t="s">
        <v>183</v>
      </c>
      <c r="C36" s="81" t="s">
        <v>184</v>
      </c>
      <c r="D36" s="99"/>
      <c r="E36" s="99"/>
      <c r="F36" s="99">
        <v>1000</v>
      </c>
      <c r="G36" s="80"/>
      <c r="H36" s="58"/>
    </row>
    <row r="37" spans="2:8" ht="25.9" customHeight="1" x14ac:dyDescent="0.25">
      <c r="B37" s="78" t="s">
        <v>186</v>
      </c>
      <c r="C37" s="79" t="s">
        <v>187</v>
      </c>
      <c r="D37" s="99"/>
      <c r="E37" s="99"/>
      <c r="F37" s="99">
        <v>4500</v>
      </c>
      <c r="G37" s="80"/>
      <c r="H37" s="58"/>
    </row>
    <row r="38" spans="2:8" ht="25.9" customHeight="1" x14ac:dyDescent="0.25">
      <c r="B38" s="78" t="s">
        <v>188</v>
      </c>
      <c r="C38" s="79" t="s">
        <v>189</v>
      </c>
      <c r="D38" s="99"/>
      <c r="E38" s="99"/>
      <c r="F38" s="99">
        <v>4000</v>
      </c>
      <c r="G38" s="80"/>
      <c r="H38" s="58"/>
    </row>
    <row r="39" spans="2:8" ht="25.9" customHeight="1" x14ac:dyDescent="0.25">
      <c r="B39" s="78" t="s">
        <v>190</v>
      </c>
      <c r="C39" s="79" t="s">
        <v>191</v>
      </c>
      <c r="D39" s="99"/>
      <c r="E39" s="99"/>
      <c r="F39" s="99">
        <v>200</v>
      </c>
      <c r="G39" s="80"/>
      <c r="H39" s="58"/>
    </row>
    <row r="40" spans="2:8" ht="25.9" customHeight="1" x14ac:dyDescent="0.25">
      <c r="B40" s="78" t="s">
        <v>192</v>
      </c>
      <c r="C40" s="81" t="s">
        <v>193</v>
      </c>
      <c r="D40" s="99"/>
      <c r="E40" s="99"/>
      <c r="F40" s="99">
        <v>1000</v>
      </c>
      <c r="G40" s="80"/>
      <c r="H40" s="58"/>
    </row>
    <row r="41" spans="2:8" ht="25.9" customHeight="1" x14ac:dyDescent="0.25">
      <c r="B41" s="78">
        <v>3299</v>
      </c>
      <c r="C41" s="81" t="s">
        <v>185</v>
      </c>
      <c r="D41" s="99"/>
      <c r="E41" s="99"/>
      <c r="F41" s="99">
        <v>100</v>
      </c>
      <c r="G41" s="80"/>
      <c r="H41" s="58"/>
    </row>
    <row r="42" spans="2:8" ht="25.9" customHeight="1" x14ac:dyDescent="0.25">
      <c r="B42" s="78">
        <v>34</v>
      </c>
      <c r="C42" s="81" t="s">
        <v>216</v>
      </c>
      <c r="D42" s="99">
        <v>1000</v>
      </c>
      <c r="E42" s="99">
        <v>1000</v>
      </c>
      <c r="F42" s="99">
        <f>F43</f>
        <v>800</v>
      </c>
      <c r="G42" s="80">
        <f>F42/E42*100</f>
        <v>80</v>
      </c>
      <c r="H42" s="58"/>
    </row>
    <row r="43" spans="2:8" ht="25.9" customHeight="1" x14ac:dyDescent="0.25">
      <c r="B43" s="78" t="s">
        <v>194</v>
      </c>
      <c r="C43" s="81" t="s">
        <v>195</v>
      </c>
      <c r="D43" s="99"/>
      <c r="E43" s="99"/>
      <c r="F43" s="99">
        <v>800</v>
      </c>
      <c r="G43" s="80"/>
      <c r="H43" s="58"/>
    </row>
    <row r="44" spans="2:8" s="49" customFormat="1" ht="25.9" customHeight="1" x14ac:dyDescent="0.25">
      <c r="B44" s="83" t="s">
        <v>196</v>
      </c>
      <c r="C44" s="61" t="s">
        <v>197</v>
      </c>
      <c r="D44" s="103">
        <f>D45</f>
        <v>67725</v>
      </c>
      <c r="E44" s="103">
        <f>E45</f>
        <v>67725</v>
      </c>
      <c r="F44" s="103">
        <f>F45</f>
        <v>44400</v>
      </c>
      <c r="G44" s="84">
        <f>F44/E44*100</f>
        <v>65.559246954595793</v>
      </c>
      <c r="H44" s="56"/>
    </row>
    <row r="45" spans="2:8" s="65" customFormat="1" ht="25.9" customHeight="1" x14ac:dyDescent="0.25">
      <c r="B45" s="85">
        <v>11</v>
      </c>
      <c r="C45" s="86" t="s">
        <v>210</v>
      </c>
      <c r="D45" s="104">
        <f>D46+D51</f>
        <v>67725</v>
      </c>
      <c r="E45" s="104">
        <f>E46+E51</f>
        <v>67725</v>
      </c>
      <c r="F45" s="104">
        <f>F46+F51</f>
        <v>44400</v>
      </c>
      <c r="G45" s="87">
        <f>F45/E45*100</f>
        <v>65.559246954595793</v>
      </c>
      <c r="H45" s="64"/>
    </row>
    <row r="46" spans="2:8" ht="25.9" customHeight="1" x14ac:dyDescent="0.25">
      <c r="B46" s="78">
        <v>32</v>
      </c>
      <c r="C46" s="79" t="s">
        <v>215</v>
      </c>
      <c r="D46" s="99">
        <v>62725</v>
      </c>
      <c r="E46" s="99">
        <v>62725</v>
      </c>
      <c r="F46" s="99">
        <f>SUM(F47:F50)</f>
        <v>43400</v>
      </c>
      <c r="G46" s="80">
        <f>F46/E46*100</f>
        <v>69.190912714228787</v>
      </c>
      <c r="H46" s="58"/>
    </row>
    <row r="47" spans="2:8" ht="25.9" customHeight="1" x14ac:dyDescent="0.25">
      <c r="B47" s="78" t="s">
        <v>165</v>
      </c>
      <c r="C47" s="79" t="s">
        <v>166</v>
      </c>
      <c r="D47" s="99"/>
      <c r="E47" s="99"/>
      <c r="F47" s="99">
        <v>500</v>
      </c>
      <c r="G47" s="80"/>
      <c r="H47" s="82"/>
    </row>
    <row r="48" spans="2:8" ht="25.9" customHeight="1" x14ac:dyDescent="0.25">
      <c r="B48" s="78" t="s">
        <v>173</v>
      </c>
      <c r="C48" s="81" t="s">
        <v>174</v>
      </c>
      <c r="D48" s="99"/>
      <c r="E48" s="99"/>
      <c r="F48" s="99">
        <v>2300</v>
      </c>
      <c r="G48" s="80"/>
      <c r="H48" s="58"/>
    </row>
    <row r="49" spans="2:8" ht="25.9" customHeight="1" x14ac:dyDescent="0.25">
      <c r="B49" s="78" t="s">
        <v>175</v>
      </c>
      <c r="C49" s="79" t="s">
        <v>176</v>
      </c>
      <c r="D49" s="99"/>
      <c r="E49" s="99"/>
      <c r="F49" s="99">
        <v>9000</v>
      </c>
      <c r="G49" s="80"/>
      <c r="H49" s="58"/>
    </row>
    <row r="50" spans="2:8" ht="25.9" customHeight="1" x14ac:dyDescent="0.25">
      <c r="B50" s="78" t="s">
        <v>179</v>
      </c>
      <c r="C50" s="79" t="s">
        <v>180</v>
      </c>
      <c r="D50" s="99"/>
      <c r="E50" s="99"/>
      <c r="F50" s="99">
        <v>31600</v>
      </c>
      <c r="G50" s="80"/>
      <c r="H50" s="58"/>
    </row>
    <row r="51" spans="2:8" ht="25.9" customHeight="1" x14ac:dyDescent="0.25">
      <c r="B51" s="78">
        <v>42</v>
      </c>
      <c r="C51" s="79" t="s">
        <v>217</v>
      </c>
      <c r="D51" s="99">
        <v>5000</v>
      </c>
      <c r="E51" s="99">
        <v>5000</v>
      </c>
      <c r="F51" s="99">
        <f>F52</f>
        <v>1000</v>
      </c>
      <c r="G51" s="80">
        <f>F51/E51*100</f>
        <v>20</v>
      </c>
      <c r="H51" s="58"/>
    </row>
    <row r="52" spans="2:8" ht="25.9" customHeight="1" x14ac:dyDescent="0.25">
      <c r="B52" s="78" t="s">
        <v>198</v>
      </c>
      <c r="C52" s="81" t="s">
        <v>199</v>
      </c>
      <c r="D52" s="99"/>
      <c r="E52" s="99"/>
      <c r="F52" s="99">
        <v>1000</v>
      </c>
      <c r="G52" s="80"/>
      <c r="H52" s="58"/>
    </row>
    <row r="53" spans="2:8" s="49" customFormat="1" ht="25.9" customHeight="1" x14ac:dyDescent="0.25">
      <c r="B53" s="83" t="s">
        <v>200</v>
      </c>
      <c r="C53" s="88" t="s">
        <v>201</v>
      </c>
      <c r="D53" s="95">
        <f>D54+D77+D87</f>
        <v>417065</v>
      </c>
      <c r="E53" s="95">
        <f>E54+E77+E87</f>
        <v>392807</v>
      </c>
      <c r="F53" s="103">
        <v>428752.88</v>
      </c>
      <c r="G53" s="84">
        <f>F53/E53*100</f>
        <v>109.15102836762074</v>
      </c>
      <c r="H53" s="91"/>
    </row>
    <row r="54" spans="2:8" s="65" customFormat="1" ht="25.9" customHeight="1" x14ac:dyDescent="0.25">
      <c r="B54" s="127">
        <v>31</v>
      </c>
      <c r="C54" s="86" t="s">
        <v>211</v>
      </c>
      <c r="D54" s="104">
        <f>D55+D69+D71+D75</f>
        <v>114760</v>
      </c>
      <c r="E54" s="104">
        <v>114760</v>
      </c>
      <c r="F54" s="104">
        <f>F55+F69+F71+F75</f>
        <v>78651.39</v>
      </c>
      <c r="G54" s="87">
        <f>F54/E54*100</f>
        <v>68.535543743464615</v>
      </c>
      <c r="H54" s="77"/>
    </row>
    <row r="55" spans="2:8" ht="25.9" customHeight="1" x14ac:dyDescent="0.25">
      <c r="B55" s="78">
        <v>32</v>
      </c>
      <c r="C55" s="81" t="s">
        <v>215</v>
      </c>
      <c r="D55" s="99">
        <v>96514</v>
      </c>
      <c r="E55" s="99">
        <v>96514</v>
      </c>
      <c r="F55" s="99">
        <f>SUM(F56:F68)</f>
        <v>45087.759999999995</v>
      </c>
      <c r="G55" s="80">
        <f>F55/E55*100</f>
        <v>46.716289864682835</v>
      </c>
      <c r="H55" s="58"/>
    </row>
    <row r="56" spans="2:8" ht="25.9" customHeight="1" x14ac:dyDescent="0.25">
      <c r="B56" s="78" t="s">
        <v>161</v>
      </c>
      <c r="C56" s="81" t="s">
        <v>162</v>
      </c>
      <c r="D56" s="99"/>
      <c r="E56" s="99"/>
      <c r="F56" s="99">
        <v>612.35</v>
      </c>
      <c r="G56" s="80"/>
      <c r="H56" s="58"/>
    </row>
    <row r="57" spans="2:8" ht="25.9" customHeight="1" x14ac:dyDescent="0.25">
      <c r="B57" s="78" t="s">
        <v>165</v>
      </c>
      <c r="C57" s="79" t="s">
        <v>166</v>
      </c>
      <c r="D57" s="99"/>
      <c r="E57" s="99"/>
      <c r="F57" s="99">
        <v>15.06</v>
      </c>
      <c r="G57" s="80"/>
      <c r="H57" s="58"/>
    </row>
    <row r="58" spans="2:8" ht="25.9" customHeight="1" x14ac:dyDescent="0.25">
      <c r="B58" s="78" t="s">
        <v>173</v>
      </c>
      <c r="C58" s="81" t="s">
        <v>174</v>
      </c>
      <c r="D58" s="99"/>
      <c r="E58" s="99"/>
      <c r="F58" s="99">
        <v>9000</v>
      </c>
      <c r="G58" s="80"/>
      <c r="H58" s="58"/>
    </row>
    <row r="59" spans="2:8" ht="25.9" customHeight="1" x14ac:dyDescent="0.25">
      <c r="B59" s="78">
        <v>3233</v>
      </c>
      <c r="C59" s="81" t="s">
        <v>176</v>
      </c>
      <c r="D59" s="99"/>
      <c r="E59" s="99"/>
      <c r="F59" s="99">
        <v>11581.94</v>
      </c>
      <c r="G59" s="80"/>
      <c r="H59" s="58"/>
    </row>
    <row r="60" spans="2:8" ht="25.9" customHeight="1" x14ac:dyDescent="0.25">
      <c r="B60" s="78" t="s">
        <v>177</v>
      </c>
      <c r="C60" s="79" t="s">
        <v>178</v>
      </c>
      <c r="D60" s="99"/>
      <c r="E60" s="99"/>
      <c r="F60" s="99">
        <v>1442.38</v>
      </c>
      <c r="G60" s="80"/>
      <c r="H60" s="58"/>
    </row>
    <row r="61" spans="2:8" ht="25.9" customHeight="1" x14ac:dyDescent="0.25">
      <c r="B61" s="78">
        <v>3236</v>
      </c>
      <c r="C61" s="79" t="s">
        <v>244</v>
      </c>
      <c r="D61" s="99"/>
      <c r="E61" s="99"/>
      <c r="F61" s="99">
        <v>955.62</v>
      </c>
      <c r="G61" s="80"/>
      <c r="H61" s="58"/>
    </row>
    <row r="62" spans="2:8" ht="25.9" customHeight="1" x14ac:dyDescent="0.25">
      <c r="B62" s="78" t="s">
        <v>179</v>
      </c>
      <c r="C62" s="81" t="s">
        <v>180</v>
      </c>
      <c r="D62" s="99"/>
      <c r="E62" s="99"/>
      <c r="F62" s="99">
        <v>15849.41</v>
      </c>
      <c r="G62" s="80"/>
      <c r="H62" s="58"/>
    </row>
    <row r="63" spans="2:8" ht="25.9" customHeight="1" x14ac:dyDescent="0.25">
      <c r="B63" s="78" t="s">
        <v>181</v>
      </c>
      <c r="C63" s="79" t="s">
        <v>182</v>
      </c>
      <c r="D63" s="99"/>
      <c r="E63" s="99"/>
      <c r="F63" s="99">
        <v>3304.9</v>
      </c>
      <c r="G63" s="80"/>
      <c r="H63" s="58"/>
    </row>
    <row r="64" spans="2:8" ht="25.9" customHeight="1" x14ac:dyDescent="0.25">
      <c r="B64" s="78" t="s">
        <v>183</v>
      </c>
      <c r="C64" s="79" t="s">
        <v>184</v>
      </c>
      <c r="D64" s="99"/>
      <c r="E64" s="99"/>
      <c r="F64" s="99">
        <v>0</v>
      </c>
      <c r="G64" s="80"/>
      <c r="H64" s="58"/>
    </row>
    <row r="65" spans="2:8" ht="25.9" customHeight="1" x14ac:dyDescent="0.25">
      <c r="B65" s="78">
        <v>3291</v>
      </c>
      <c r="C65" s="79" t="s">
        <v>187</v>
      </c>
      <c r="D65" s="99"/>
      <c r="E65" s="99"/>
      <c r="F65" s="99">
        <v>0</v>
      </c>
      <c r="G65" s="80"/>
      <c r="H65" s="58"/>
    </row>
    <row r="66" spans="2:8" ht="25.9" customHeight="1" x14ac:dyDescent="0.25">
      <c r="B66" s="78">
        <v>3292</v>
      </c>
      <c r="C66" s="79" t="s">
        <v>189</v>
      </c>
      <c r="D66" s="99"/>
      <c r="E66" s="99"/>
      <c r="F66" s="99">
        <v>541.05999999999995</v>
      </c>
      <c r="G66" s="80"/>
      <c r="H66" s="82"/>
    </row>
    <row r="67" spans="2:8" ht="25.9" customHeight="1" x14ac:dyDescent="0.25">
      <c r="B67" s="78">
        <v>3293</v>
      </c>
      <c r="C67" s="79" t="s">
        <v>202</v>
      </c>
      <c r="D67" s="99"/>
      <c r="E67" s="99"/>
      <c r="F67" s="99">
        <v>1785.04</v>
      </c>
      <c r="G67" s="80"/>
      <c r="H67" s="58"/>
    </row>
    <row r="68" spans="2:8" ht="25.9" customHeight="1" x14ac:dyDescent="0.25">
      <c r="B68" s="78" t="s">
        <v>204</v>
      </c>
      <c r="C68" s="81" t="s">
        <v>185</v>
      </c>
      <c r="D68" s="99"/>
      <c r="E68" s="99"/>
      <c r="F68" s="99">
        <v>0</v>
      </c>
      <c r="G68" s="80"/>
      <c r="H68" s="58"/>
    </row>
    <row r="69" spans="2:8" ht="25.9" customHeight="1" x14ac:dyDescent="0.25">
      <c r="B69" s="78">
        <v>34</v>
      </c>
      <c r="C69" s="79" t="s">
        <v>216</v>
      </c>
      <c r="D69" s="99">
        <v>2246</v>
      </c>
      <c r="E69" s="99">
        <v>2246</v>
      </c>
      <c r="F69" s="99">
        <f>F70</f>
        <v>583.62</v>
      </c>
      <c r="G69" s="80">
        <f>F69/E69*100</f>
        <v>25.984861976847728</v>
      </c>
      <c r="H69" s="58"/>
    </row>
    <row r="70" spans="2:8" ht="25.9" customHeight="1" x14ac:dyDescent="0.25">
      <c r="B70" s="78" t="s">
        <v>194</v>
      </c>
      <c r="C70" s="79" t="s">
        <v>195</v>
      </c>
      <c r="D70" s="99"/>
      <c r="E70" s="99"/>
      <c r="F70" s="99">
        <v>583.62</v>
      </c>
      <c r="G70" s="80"/>
      <c r="H70" s="58"/>
    </row>
    <row r="71" spans="2:8" ht="25.9" customHeight="1" x14ac:dyDescent="0.25">
      <c r="B71" s="78">
        <v>42</v>
      </c>
      <c r="C71" s="81" t="s">
        <v>217</v>
      </c>
      <c r="D71" s="99">
        <v>11000</v>
      </c>
      <c r="E71" s="99">
        <v>11000</v>
      </c>
      <c r="F71" s="99">
        <f>F72+F73+F74</f>
        <v>32980.01</v>
      </c>
      <c r="G71" s="80">
        <f>F71/E71*100</f>
        <v>299.81827272727276</v>
      </c>
      <c r="H71" s="58"/>
    </row>
    <row r="72" spans="2:8" ht="25.9" customHeight="1" x14ac:dyDescent="0.25">
      <c r="B72" s="78">
        <v>4212</v>
      </c>
      <c r="C72" s="81" t="s">
        <v>242</v>
      </c>
      <c r="D72" s="99"/>
      <c r="E72" s="99"/>
      <c r="F72" s="99">
        <v>23128</v>
      </c>
      <c r="G72" s="80"/>
      <c r="H72" s="58"/>
    </row>
    <row r="73" spans="2:8" ht="25.9" customHeight="1" x14ac:dyDescent="0.25">
      <c r="B73" s="78">
        <v>4223</v>
      </c>
      <c r="C73" s="81" t="s">
        <v>199</v>
      </c>
      <c r="D73" s="99"/>
      <c r="E73" s="99"/>
      <c r="F73" s="99">
        <v>9644</v>
      </c>
      <c r="G73" s="80"/>
      <c r="H73" s="58"/>
    </row>
    <row r="74" spans="2:8" ht="25.9" customHeight="1" x14ac:dyDescent="0.25">
      <c r="B74" s="78">
        <v>4227</v>
      </c>
      <c r="C74" s="81" t="s">
        <v>245</v>
      </c>
      <c r="D74" s="99"/>
      <c r="E74" s="99"/>
      <c r="F74" s="99">
        <v>208.01</v>
      </c>
      <c r="G74" s="80"/>
      <c r="H74" s="58"/>
    </row>
    <row r="75" spans="2:8" ht="25.9" customHeight="1" x14ac:dyDescent="0.25">
      <c r="B75" s="78">
        <v>45</v>
      </c>
      <c r="C75" s="79" t="s">
        <v>220</v>
      </c>
      <c r="D75" s="99">
        <v>5000</v>
      </c>
      <c r="E75" s="99">
        <v>5000</v>
      </c>
      <c r="F75" s="99">
        <f>F76</f>
        <v>0</v>
      </c>
      <c r="G75" s="80">
        <f>F75/E75*100</f>
        <v>0</v>
      </c>
      <c r="H75" s="58"/>
    </row>
    <row r="76" spans="2:8" ht="25.9" customHeight="1" x14ac:dyDescent="0.25">
      <c r="B76" s="78" t="s">
        <v>208</v>
      </c>
      <c r="C76" s="79" t="s">
        <v>207</v>
      </c>
      <c r="D76" s="99"/>
      <c r="E76" s="99"/>
      <c r="F76" s="99">
        <v>0</v>
      </c>
      <c r="G76" s="80"/>
      <c r="H76" s="58"/>
    </row>
    <row r="77" spans="2:8" ht="25.9" customHeight="1" x14ac:dyDescent="0.25">
      <c r="B77" s="128">
        <v>43</v>
      </c>
      <c r="C77" s="88" t="s">
        <v>246</v>
      </c>
      <c r="D77" s="129">
        <f>D78+D82+D85</f>
        <v>158305</v>
      </c>
      <c r="E77" s="129">
        <f>E78+E82+E85</f>
        <v>134047</v>
      </c>
      <c r="F77" s="104">
        <f>F78+F82+F85</f>
        <v>89030.989999999991</v>
      </c>
      <c r="G77" s="87"/>
      <c r="H77" s="58"/>
    </row>
    <row r="78" spans="2:8" ht="25.9" customHeight="1" x14ac:dyDescent="0.25">
      <c r="B78" s="78">
        <v>31</v>
      </c>
      <c r="C78" s="79" t="s">
        <v>214</v>
      </c>
      <c r="D78" s="99">
        <v>123800</v>
      </c>
      <c r="E78" s="99">
        <v>99542</v>
      </c>
      <c r="F78" s="99">
        <f>F79+F80+F81</f>
        <v>77104.03</v>
      </c>
      <c r="G78" s="80">
        <f>F78/E78*100</f>
        <v>77.45879126398907</v>
      </c>
      <c r="H78" s="58"/>
    </row>
    <row r="79" spans="2:8" ht="25.9" customHeight="1" x14ac:dyDescent="0.25">
      <c r="B79" s="78">
        <v>3111</v>
      </c>
      <c r="C79" s="81" t="s">
        <v>22</v>
      </c>
      <c r="D79" s="99"/>
      <c r="E79" s="99"/>
      <c r="F79" s="99">
        <v>62100.7</v>
      </c>
      <c r="G79" s="80"/>
      <c r="H79" s="58"/>
    </row>
    <row r="80" spans="2:8" ht="25.9" customHeight="1" x14ac:dyDescent="0.25">
      <c r="B80" s="78">
        <v>3121</v>
      </c>
      <c r="C80" s="81" t="s">
        <v>152</v>
      </c>
      <c r="D80" s="99"/>
      <c r="E80" s="99"/>
      <c r="F80" s="99">
        <v>4756.72</v>
      </c>
      <c r="G80" s="80"/>
      <c r="H80" s="58"/>
    </row>
    <row r="81" spans="2:8" ht="25.9" customHeight="1" x14ac:dyDescent="0.25">
      <c r="B81" s="78">
        <v>3132</v>
      </c>
      <c r="C81" s="79" t="s">
        <v>155</v>
      </c>
      <c r="D81" s="99"/>
      <c r="E81" s="99"/>
      <c r="F81" s="99">
        <v>10246.61</v>
      </c>
      <c r="G81" s="80"/>
      <c r="H81" s="58"/>
    </row>
    <row r="82" spans="2:8" ht="25.9" customHeight="1" x14ac:dyDescent="0.25">
      <c r="B82" s="78">
        <v>32</v>
      </c>
      <c r="C82" s="79" t="s">
        <v>215</v>
      </c>
      <c r="D82" s="99">
        <v>27905</v>
      </c>
      <c r="E82" s="99">
        <v>27905</v>
      </c>
      <c r="F82" s="99">
        <f>F83+F84</f>
        <v>11926.96</v>
      </c>
      <c r="G82" s="80">
        <f>F82/E82*100</f>
        <v>42.741300842142984</v>
      </c>
      <c r="H82" s="58"/>
    </row>
    <row r="83" spans="2:8" ht="25.9" customHeight="1" x14ac:dyDescent="0.25">
      <c r="B83" s="78">
        <v>3212</v>
      </c>
      <c r="C83" s="79" t="s">
        <v>247</v>
      </c>
      <c r="D83" s="99"/>
      <c r="E83" s="99"/>
      <c r="F83" s="99">
        <v>3583.24</v>
      </c>
      <c r="G83" s="80"/>
      <c r="H83" s="58"/>
    </row>
    <row r="84" spans="2:8" ht="25.9" customHeight="1" x14ac:dyDescent="0.25">
      <c r="B84" s="78">
        <v>3222</v>
      </c>
      <c r="C84" s="79" t="s">
        <v>203</v>
      </c>
      <c r="D84" s="99"/>
      <c r="E84" s="99"/>
      <c r="F84" s="99">
        <v>8343.7199999999993</v>
      </c>
      <c r="G84" s="80"/>
      <c r="H84" s="58"/>
    </row>
    <row r="85" spans="2:8" ht="25.9" customHeight="1" x14ac:dyDescent="0.25">
      <c r="B85" s="78">
        <v>36</v>
      </c>
      <c r="C85" s="79" t="s">
        <v>218</v>
      </c>
      <c r="D85" s="99">
        <v>6600</v>
      </c>
      <c r="E85" s="99">
        <v>6600</v>
      </c>
      <c r="F85" s="99">
        <f>F86</f>
        <v>0</v>
      </c>
      <c r="G85" s="80">
        <f>F85/E85*100</f>
        <v>0</v>
      </c>
      <c r="H85" s="58"/>
    </row>
    <row r="86" spans="2:8" ht="25.9" customHeight="1" x14ac:dyDescent="0.25">
      <c r="B86" s="78" t="s">
        <v>205</v>
      </c>
      <c r="C86" s="81" t="s">
        <v>206</v>
      </c>
      <c r="D86" s="99"/>
      <c r="E86" s="99"/>
      <c r="F86" s="99">
        <v>0</v>
      </c>
      <c r="G86" s="80"/>
      <c r="H86" s="58"/>
    </row>
    <row r="87" spans="2:8" ht="25.9" customHeight="1" x14ac:dyDescent="0.25">
      <c r="B87" s="128">
        <v>52</v>
      </c>
      <c r="C87" s="81" t="s">
        <v>248</v>
      </c>
      <c r="D87" s="103">
        <f>D88+D90+D93</f>
        <v>144000</v>
      </c>
      <c r="E87" s="103">
        <f>E88+E90+E93</f>
        <v>144000</v>
      </c>
      <c r="F87" s="99">
        <f>F88+F90+F93</f>
        <v>18161.79</v>
      </c>
      <c r="G87" s="80"/>
      <c r="H87" s="58"/>
    </row>
    <row r="88" spans="2:8" ht="25.9" customHeight="1" x14ac:dyDescent="0.25">
      <c r="B88" s="78">
        <v>32</v>
      </c>
      <c r="C88" s="79" t="s">
        <v>215</v>
      </c>
      <c r="D88" s="99">
        <v>48000</v>
      </c>
      <c r="E88" s="99">
        <v>48000</v>
      </c>
      <c r="F88" s="99">
        <f>F89</f>
        <v>18161.79</v>
      </c>
      <c r="G88" s="80">
        <f>F88/E88*100</f>
        <v>37.837062500000002</v>
      </c>
      <c r="H88" s="58"/>
    </row>
    <row r="89" spans="2:8" ht="25.9" customHeight="1" x14ac:dyDescent="0.25">
      <c r="B89" s="78">
        <v>3237</v>
      </c>
      <c r="C89" s="79" t="s">
        <v>180</v>
      </c>
      <c r="D89" s="99"/>
      <c r="E89" s="99"/>
      <c r="F89" s="99">
        <v>18161.79</v>
      </c>
      <c r="G89" s="80"/>
      <c r="H89" s="58"/>
    </row>
    <row r="90" spans="2:8" s="65" customFormat="1" ht="25.9" customHeight="1" x14ac:dyDescent="0.25">
      <c r="B90" s="85">
        <v>42</v>
      </c>
      <c r="C90" s="86" t="s">
        <v>212</v>
      </c>
      <c r="D90" s="104">
        <v>36000</v>
      </c>
      <c r="E90" s="104">
        <v>36000</v>
      </c>
      <c r="F90" s="104">
        <f>F91+F93</f>
        <v>0</v>
      </c>
      <c r="G90" s="87">
        <f>F90/E90*100</f>
        <v>0</v>
      </c>
      <c r="H90" s="77"/>
    </row>
    <row r="91" spans="2:8" ht="25.9" customHeight="1" x14ac:dyDescent="0.25">
      <c r="B91" s="78">
        <v>4212</v>
      </c>
      <c r="C91" s="79" t="s">
        <v>242</v>
      </c>
      <c r="D91" s="99"/>
      <c r="E91" s="99"/>
      <c r="F91" s="99"/>
      <c r="G91" s="80"/>
      <c r="H91" s="58"/>
    </row>
    <row r="92" spans="2:8" ht="25.9" customHeight="1" x14ac:dyDescent="0.25">
      <c r="B92" s="78">
        <v>4223</v>
      </c>
      <c r="C92" s="81" t="s">
        <v>199</v>
      </c>
      <c r="D92" s="99"/>
      <c r="E92" s="99"/>
      <c r="F92" s="99"/>
      <c r="G92" s="80"/>
      <c r="H92" s="58"/>
    </row>
    <row r="93" spans="2:8" ht="25.9" customHeight="1" x14ac:dyDescent="0.25">
      <c r="B93" s="78">
        <v>45</v>
      </c>
      <c r="C93" s="79" t="s">
        <v>220</v>
      </c>
      <c r="D93" s="99">
        <v>60000</v>
      </c>
      <c r="E93" s="99">
        <v>60000</v>
      </c>
      <c r="F93" s="99">
        <f>F94</f>
        <v>0</v>
      </c>
      <c r="G93" s="80">
        <f>F93/E93*100</f>
        <v>0</v>
      </c>
      <c r="H93" s="58"/>
    </row>
    <row r="94" spans="2:8" ht="25.9" customHeight="1" x14ac:dyDescent="0.25">
      <c r="B94" s="78" t="s">
        <v>208</v>
      </c>
      <c r="C94" s="81" t="s">
        <v>207</v>
      </c>
      <c r="D94" s="99"/>
      <c r="E94" s="99"/>
      <c r="F94" s="99"/>
      <c r="G94" s="80"/>
      <c r="H94" s="82"/>
    </row>
    <row r="96" spans="2:8" x14ac:dyDescent="0.25">
      <c r="B96" s="37"/>
      <c r="C96" s="37"/>
      <c r="D96" s="105"/>
      <c r="E96" s="105"/>
      <c r="F96" s="105"/>
      <c r="G96" s="37"/>
    </row>
    <row r="97" spans="2:7" x14ac:dyDescent="0.25">
      <c r="B97" s="37"/>
      <c r="C97" s="37"/>
      <c r="D97" s="105"/>
      <c r="E97" s="105"/>
      <c r="F97" s="105"/>
      <c r="G97" s="37"/>
    </row>
    <row r="98" spans="2:7" x14ac:dyDescent="0.25">
      <c r="B98" s="37"/>
      <c r="C98" s="37"/>
      <c r="D98" s="105"/>
      <c r="E98" s="105"/>
      <c r="F98" s="105"/>
      <c r="G98" s="37"/>
    </row>
  </sheetData>
  <mergeCells count="4">
    <mergeCell ref="B4:G4"/>
    <mergeCell ref="B6:C6"/>
    <mergeCell ref="B7:C7"/>
    <mergeCell ref="B2:G2"/>
  </mergeCells>
  <pageMargins left="0.51181102362204722" right="0.51181102362204722" top="0.55118110236220474" bottom="0.55118110236220474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7</vt:i4>
      </vt:variant>
    </vt:vector>
  </HeadingPairs>
  <TitlesOfParts>
    <vt:vector size="14" baseType="lpstr">
      <vt:lpstr>SAŽETAK</vt:lpstr>
      <vt:lpstr> Račun prihoda i rashoda</vt:lpstr>
      <vt:lpstr>Prihodi i rashodi prema izvorim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'Prihodi i rashodi prema izvorim'!Podrucje_ispisa</vt:lpstr>
      <vt:lpstr>'Račun fin prema izvorima f'!Podrucje_ispisa</vt:lpstr>
      <vt:lpstr>'Račun financiranja'!Podrucje_ispisa</vt:lpstr>
      <vt:lpstr>'Rashodi prema funkcijskoj k 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PP Velebit</cp:lastModifiedBy>
  <cp:lastPrinted>2024-07-22T14:41:39Z</cp:lastPrinted>
  <dcterms:created xsi:type="dcterms:W3CDTF">2022-08-12T12:51:27Z</dcterms:created>
  <dcterms:modified xsi:type="dcterms:W3CDTF">2024-07-22T16:41:36Z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